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"/>
  </bookViews>
  <sheets>
    <sheet name="Лист1" sheetId="1" r:id="rId1"/>
    <sheet name="расчет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20" i="2"/>
  <c r="F19"/>
  <c r="M70"/>
  <c r="M78"/>
  <c r="K87"/>
  <c r="M87" s="1"/>
  <c r="F87"/>
  <c r="K85"/>
  <c r="F85"/>
  <c r="M85" s="1"/>
  <c r="K86"/>
  <c r="F86"/>
  <c r="K69"/>
  <c r="K63"/>
  <c r="F63"/>
  <c r="M62"/>
  <c r="K62"/>
  <c r="F62"/>
  <c r="K50"/>
  <c r="M50" s="1"/>
  <c r="F50"/>
  <c r="F51"/>
  <c r="M46"/>
  <c r="M40"/>
  <c r="K4"/>
  <c r="F4"/>
  <c r="K84"/>
  <c r="M84" s="1"/>
  <c r="F84"/>
  <c r="K88"/>
  <c r="F78"/>
  <c r="F79"/>
  <c r="K78"/>
  <c r="F77"/>
  <c r="K77"/>
  <c r="K14"/>
  <c r="K15"/>
  <c r="F88"/>
  <c r="M88" s="1"/>
  <c r="F83"/>
  <c r="K71"/>
  <c r="K70"/>
  <c r="F70"/>
  <c r="F76"/>
  <c r="K56"/>
  <c r="K55"/>
  <c r="F55"/>
  <c r="F47"/>
  <c r="F48"/>
  <c r="F49"/>
  <c r="F46"/>
  <c r="K49"/>
  <c r="K51"/>
  <c r="M51" s="1"/>
  <c r="K52"/>
  <c r="K54"/>
  <c r="K48"/>
  <c r="F45"/>
  <c r="K45"/>
  <c r="F52"/>
  <c r="K53"/>
  <c r="F53"/>
  <c r="K47"/>
  <c r="M47" s="1"/>
  <c r="K46"/>
  <c r="K44"/>
  <c r="M44" s="1"/>
  <c r="K43"/>
  <c r="K41"/>
  <c r="K42"/>
  <c r="F42"/>
  <c r="K19"/>
  <c r="K17"/>
  <c r="F17"/>
  <c r="M22"/>
  <c r="F33"/>
  <c r="K33"/>
  <c r="K83"/>
  <c r="K89" s="1"/>
  <c r="K5"/>
  <c r="K6" s="1"/>
  <c r="F5"/>
  <c r="K79"/>
  <c r="K76"/>
  <c r="K75"/>
  <c r="F75"/>
  <c r="F71"/>
  <c r="F69"/>
  <c r="K65"/>
  <c r="F65"/>
  <c r="K64"/>
  <c r="F64"/>
  <c r="K61"/>
  <c r="F61"/>
  <c r="K60"/>
  <c r="F60"/>
  <c r="F56"/>
  <c r="F54"/>
  <c r="M54" s="1"/>
  <c r="F43"/>
  <c r="F41"/>
  <c r="K40"/>
  <c r="F40"/>
  <c r="K36"/>
  <c r="F36"/>
  <c r="K35"/>
  <c r="F35"/>
  <c r="K34"/>
  <c r="M34" s="1"/>
  <c r="F34"/>
  <c r="K29"/>
  <c r="F29"/>
  <c r="K28"/>
  <c r="F28"/>
  <c r="K27"/>
  <c r="F27"/>
  <c r="K26"/>
  <c r="F26"/>
  <c r="K25"/>
  <c r="F25"/>
  <c r="K24"/>
  <c r="F24"/>
  <c r="K21"/>
  <c r="F21"/>
  <c r="K20"/>
  <c r="F20"/>
  <c r="K18"/>
  <c r="F18"/>
  <c r="K16"/>
  <c r="F16"/>
  <c r="F15"/>
  <c r="F14"/>
  <c r="K13"/>
  <c r="F13"/>
  <c r="K12"/>
  <c r="F12"/>
  <c r="K11"/>
  <c r="F11"/>
  <c r="K10"/>
  <c r="F10"/>
  <c r="K9"/>
  <c r="F9"/>
  <c r="K8"/>
  <c r="F8"/>
  <c r="F66" l="1"/>
  <c r="F89"/>
  <c r="F6"/>
  <c r="M83"/>
  <c r="M89" s="1"/>
  <c r="L89"/>
  <c r="M63"/>
  <c r="M65"/>
  <c r="M37"/>
  <c r="M64"/>
  <c r="M53"/>
  <c r="M41"/>
  <c r="M71"/>
  <c r="M42"/>
  <c r="M75"/>
  <c r="M49"/>
  <c r="K72"/>
  <c r="M76"/>
  <c r="M55"/>
  <c r="M43"/>
  <c r="M48"/>
  <c r="K57"/>
  <c r="K66"/>
  <c r="K37"/>
  <c r="F57"/>
  <c r="K80"/>
  <c r="F37"/>
  <c r="F30"/>
  <c r="K22"/>
  <c r="F72"/>
  <c r="F22"/>
  <c r="K30"/>
  <c r="F80"/>
  <c r="M80" l="1"/>
  <c r="M66"/>
  <c r="M72"/>
  <c r="L72"/>
  <c r="M57"/>
  <c r="L57"/>
  <c r="L22"/>
  <c r="L37"/>
  <c r="L66"/>
  <c r="N91" s="1"/>
  <c r="L80"/>
  <c r="L30"/>
  <c r="M91" l="1"/>
  <c r="B18" i="1"/>
  <c r="F91" i="2"/>
  <c r="K91"/>
  <c r="L6"/>
  <c r="L91" s="1"/>
  <c r="L94" s="1"/>
</calcChain>
</file>

<file path=xl/sharedStrings.xml><?xml version="1.0" encoding="utf-8"?>
<sst xmlns="http://schemas.openxmlformats.org/spreadsheetml/2006/main" count="261" uniqueCount="109">
  <si>
    <t>Наименование работ</t>
  </si>
  <si>
    <t>К-во</t>
  </si>
  <si>
    <t>Ед.имз.</t>
  </si>
  <si>
    <t>Перевод в ед.изм</t>
  </si>
  <si>
    <t>Цена ед.изм</t>
  </si>
  <si>
    <t>Материал</t>
  </si>
  <si>
    <t>Объем материала</t>
  </si>
  <si>
    <t>Ед.изм.</t>
  </si>
  <si>
    <t>Цена</t>
  </si>
  <si>
    <t>Работа</t>
  </si>
  <si>
    <t>Общая стоимость</t>
  </si>
  <si>
    <t>м3</t>
  </si>
  <si>
    <t>м.пог</t>
  </si>
  <si>
    <t>крыльцо 1,1*1,98=2,2м2</t>
  </si>
  <si>
    <t>Антисептик ХМФ БФ 10л</t>
  </si>
  <si>
    <t>шт</t>
  </si>
  <si>
    <t>м2</t>
  </si>
  <si>
    <t>Расходные материалы</t>
  </si>
  <si>
    <t>комп</t>
  </si>
  <si>
    <t>Всего по монтажу фундамента</t>
  </si>
  <si>
    <t>Доска сухая 50*200*6000</t>
  </si>
  <si>
    <t>Утеплитель КНАУФ рулон 150мм</t>
  </si>
  <si>
    <t>рул</t>
  </si>
  <si>
    <t>Лента Изоспан KL 50 мм</t>
  </si>
  <si>
    <t>Доска ест.вл. 25*100*6000</t>
  </si>
  <si>
    <t>м.п.</t>
  </si>
  <si>
    <t>лист</t>
  </si>
  <si>
    <t>Доска сухая 50*100*6000</t>
  </si>
  <si>
    <t>Доска  25*100*6000 ни жняя обрешетка</t>
  </si>
  <si>
    <t>п.м</t>
  </si>
  <si>
    <t>Доска сухая 50*200*6000 крыльцо</t>
  </si>
  <si>
    <t>Рейка сухая 25*50*6000</t>
  </si>
  <si>
    <t>Расходные материалы метизы</t>
  </si>
  <si>
    <t>Всего по монтажу кровли</t>
  </si>
  <si>
    <t>Всего</t>
  </si>
  <si>
    <t>Всего по расчету</t>
  </si>
  <si>
    <t>9*7)</t>
  </si>
  <si>
    <t xml:space="preserve"> 2этап- Монтаж фундамента</t>
  </si>
  <si>
    <t>4 этап-Устройство кровли</t>
  </si>
  <si>
    <t>комплект</t>
  </si>
  <si>
    <t>Всего по монтажу домокомплекта</t>
  </si>
  <si>
    <t>Изоспан В пароизоляция 170 м2</t>
  </si>
  <si>
    <t>3 этап- Производство,доставка и монтаж домокомплекта</t>
  </si>
  <si>
    <t>Подключение к интернету</t>
  </si>
  <si>
    <t xml:space="preserve"> 5 этап-Установка окон и входных дверей</t>
  </si>
  <si>
    <t>6 этап- Монтаж электричества, отопления, воды и канализации</t>
  </si>
  <si>
    <t>Изоспан А пароизоляция 170 м2</t>
  </si>
  <si>
    <t>Устройство лесов</t>
  </si>
  <si>
    <t>Всего по монтажу окон и двери</t>
  </si>
  <si>
    <t>Шлифовка фасада</t>
  </si>
  <si>
    <t>Выключатели двойные</t>
  </si>
  <si>
    <t>Розетки двойные</t>
  </si>
  <si>
    <t>Светильники в подвесных потолках</t>
  </si>
  <si>
    <t>Всего по монтажу электрики,водснабжения,отопления,канализации</t>
  </si>
  <si>
    <t>Установка душевой кабинки</t>
  </si>
  <si>
    <t>Установка полотенцесушителя</t>
  </si>
  <si>
    <t>Установка смесителя</t>
  </si>
  <si>
    <t>Установка унитаза со смывным бачком</t>
  </si>
  <si>
    <t>Установка радиатора с санузле</t>
  </si>
  <si>
    <t>Шкаф освещения сборка и монтаж на 12 автоматов</t>
  </si>
  <si>
    <t>Монтаж теплых полов</t>
  </si>
  <si>
    <t>Монтаж канализационных труб</t>
  </si>
  <si>
    <t>Пусконаладочные работы</t>
  </si>
  <si>
    <t>7 этап-Внутренняя отделка помещений</t>
  </si>
  <si>
    <t>Установка межкомнатных  дверей</t>
  </si>
  <si>
    <t>Монтажный комплект фурнитура,наличники</t>
  </si>
  <si>
    <t xml:space="preserve">Благоустройство территории </t>
  </si>
  <si>
    <t>Обустройство парковочного места</t>
  </si>
  <si>
    <t>м</t>
  </si>
  <si>
    <t>м.п</t>
  </si>
  <si>
    <t>Монтаж забора по периметру участка с окраской</t>
  </si>
  <si>
    <t>Всего по  внутренней отделке</t>
  </si>
  <si>
    <t>Всего по монтажу дверей</t>
  </si>
  <si>
    <t>Вывоз мусора</t>
  </si>
  <si>
    <t xml:space="preserve">Всего </t>
  </si>
  <si>
    <t xml:space="preserve"> Коммуникации станция биологической очистки бытовых сточных вод ЮНИЛОС "АСТРА4" </t>
  </si>
  <si>
    <t>Подъездные пути к участку</t>
  </si>
  <si>
    <t>Коммуникации</t>
  </si>
  <si>
    <t>Планировка и подготовка  участка(валка деревьев0корчевка пней,подсыпка русла ручья)</t>
  </si>
  <si>
    <t xml:space="preserve">Фундамент свайный железобетоный 7,0х 8,0 м( свая размером 150х150х4000;монтаж на анкеры металлических пластин обвязки;гидроизоляция  в два слоя стеклогидроизолом;обвязочный брус 200х150мм с атисептической и металлозащитой)) </t>
  </si>
  <si>
    <t>Доска  50*200*6000</t>
  </si>
  <si>
    <t>ОSB-плита Калевала 18мм 2,5*1,25м</t>
  </si>
  <si>
    <t>Кровельное покрытие BRAAS</t>
  </si>
  <si>
    <t>Изоспан AS пароизоляция 170 м2</t>
  </si>
  <si>
    <t>Окна c двухкамерным стеклопакетом 4-10-4-10-4 в комплекте цвет белый</t>
  </si>
  <si>
    <t>Входная дверь пластиковая специальная антивандальная-три петли,гпрнитур нажимной,многозапорный замок с остеклением 0,9*2,0</t>
  </si>
  <si>
    <t>Установка умывальника</t>
  </si>
  <si>
    <t>Электромонтажные работы(прокладка кабеля в гофрированной трубе,котел электрический,)</t>
  </si>
  <si>
    <t>Водоснабжение коллекторная группа</t>
  </si>
  <si>
    <t>Отделка санузла керамической плиткой стены и пол</t>
  </si>
  <si>
    <t>Укладка ламината Дуб седан тол.7мм</t>
  </si>
  <si>
    <t>Установка плинтусов ПВХ 65мм</t>
  </si>
  <si>
    <t>Внутренняя отделка помещений гипсокартоном повышенной прочности 2500х1200х15мм , с шпаклеваием и окраской</t>
  </si>
  <si>
    <t>Дверной блок Лайн в комплекте</t>
  </si>
  <si>
    <t>Укладка ламината Дуб седан тол.7мм лестницы</t>
  </si>
  <si>
    <t>59,4+46,7</t>
  </si>
  <si>
    <t>Скважина с трубопроводом к дому</t>
  </si>
  <si>
    <t>Утепление скважины и камеры установки насоса</t>
  </si>
  <si>
    <t>Прокладка трубопровода от станции (30м)</t>
  </si>
  <si>
    <t>Устройство цоколя</t>
  </si>
  <si>
    <t xml:space="preserve">Невыполненные работы </t>
  </si>
  <si>
    <t>Прокладка электрокабеля в трубе в траншее от распределительного щитка на столбе освещения (35м)</t>
  </si>
  <si>
    <t>Москитные сетки ,дополнительное окрывание окон,фурнитура</t>
  </si>
  <si>
    <t>Отопление котел  одноконтурный с обвязкой и расширительным баком,насосно- смесительный узел с термостатическим клапаном</t>
  </si>
  <si>
    <t>Всего по благоустройству территории</t>
  </si>
  <si>
    <t>Расчет  №1 на строительно-монтажные работы строительства дома в д.Озеро</t>
  </si>
  <si>
    <t>Въездная арка,забор со стороны фасада</t>
  </si>
  <si>
    <t>Натяжные потолки одноуровневый белый ,карнизы и подсветка</t>
  </si>
  <si>
    <t>Окраска фасада, откосов,крыльца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</si>
</sst>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 tint="0.1499984740745262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 tint="0.1499984740745262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43" fontId="0" fillId="0" borderId="0" xfId="1" applyFont="1"/>
    <xf numFmtId="43" fontId="2" fillId="0" borderId="0" xfId="0" applyNumberFormat="1" applyFont="1"/>
    <xf numFmtId="0" fontId="3" fillId="0" borderId="0" xfId="0" applyFont="1"/>
    <xf numFmtId="43" fontId="4" fillId="0" borderId="0" xfId="1" applyFont="1"/>
    <xf numFmtId="43" fontId="3" fillId="0" borderId="0" xfId="1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0" borderId="1" xfId="1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43" fontId="6" fillId="0" borderId="1" xfId="1" applyFont="1" applyBorder="1"/>
    <xf numFmtId="0" fontId="7" fillId="0" borderId="0" xfId="0" applyFont="1"/>
    <xf numFmtId="0" fontId="8" fillId="0" borderId="1" xfId="0" applyFont="1" applyBorder="1"/>
    <xf numFmtId="43" fontId="9" fillId="0" borderId="1" xfId="1" applyFont="1" applyBorder="1"/>
    <xf numFmtId="0" fontId="9" fillId="0" borderId="1" xfId="0" applyFont="1" applyBorder="1"/>
    <xf numFmtId="0" fontId="7" fillId="0" borderId="1" xfId="0" applyFont="1" applyBorder="1"/>
    <xf numFmtId="43" fontId="10" fillId="0" borderId="0" xfId="1" applyFont="1"/>
    <xf numFmtId="43" fontId="11" fillId="0" borderId="0" xfId="0" applyNumberFormat="1" applyFont="1"/>
    <xf numFmtId="43" fontId="11" fillId="0" borderId="0" xfId="1" applyFont="1"/>
    <xf numFmtId="0" fontId="12" fillId="0" borderId="1" xfId="0" applyFont="1" applyBorder="1"/>
    <xf numFmtId="43" fontId="3" fillId="0" borderId="1" xfId="0" applyNumberFormat="1" applyFont="1" applyBorder="1"/>
    <xf numFmtId="164" fontId="11" fillId="0" borderId="0" xfId="0" applyNumberFormat="1" applyFont="1"/>
    <xf numFmtId="0" fontId="8" fillId="0" borderId="0" xfId="0" applyFont="1"/>
    <xf numFmtId="43" fontId="8" fillId="0" borderId="0" xfId="0" applyNumberFormat="1" applyFont="1"/>
    <xf numFmtId="0" fontId="6" fillId="0" borderId="1" xfId="0" applyFont="1" applyBorder="1" applyAlignment="1">
      <alignment wrapText="1"/>
    </xf>
    <xf numFmtId="165" fontId="11" fillId="0" borderId="0" xfId="0" applyNumberFormat="1" applyFont="1"/>
    <xf numFmtId="164" fontId="6" fillId="0" borderId="1" xfId="1" applyNumberFormat="1" applyFont="1" applyBorder="1"/>
    <xf numFmtId="43" fontId="10" fillId="0" borderId="0" xfId="0" applyNumberFormat="1" applyFont="1"/>
    <xf numFmtId="2" fontId="10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43" fontId="6" fillId="0" borderId="1" xfId="1" applyNumberFormat="1" applyFont="1" applyBorder="1"/>
    <xf numFmtId="0" fontId="8" fillId="0" borderId="0" xfId="0" applyFont="1" applyAlignment="1">
      <alignment wrapText="1"/>
    </xf>
    <xf numFmtId="43" fontId="8" fillId="0" borderId="0" xfId="0" applyNumberFormat="1" applyFont="1" applyAlignment="1">
      <alignment horizontal="center"/>
    </xf>
    <xf numFmtId="0" fontId="13" fillId="0" borderId="1" xfId="0" applyFont="1" applyBorder="1"/>
    <xf numFmtId="0" fontId="9" fillId="0" borderId="1" xfId="0" applyFont="1" applyBorder="1" applyAlignment="1">
      <alignment wrapText="1"/>
    </xf>
    <xf numFmtId="1" fontId="9" fillId="0" borderId="1" xfId="0" applyNumberFormat="1" applyFont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E12" sqref="E12"/>
    </sheetView>
  </sheetViews>
  <sheetFormatPr defaultRowHeight="15"/>
  <cols>
    <col min="1" max="1" width="12.140625" customWidth="1"/>
    <col min="2" max="2" width="14.5703125" bestFit="1" customWidth="1"/>
  </cols>
  <sheetData>
    <row r="1" spans="1:2">
      <c r="A1" s="1">
        <v>44144</v>
      </c>
      <c r="B1" s="2">
        <v>600000</v>
      </c>
    </row>
    <row r="2" spans="1:2">
      <c r="A2" s="1">
        <v>44168</v>
      </c>
      <c r="B2" s="2">
        <v>1131772</v>
      </c>
    </row>
    <row r="3" spans="1:2">
      <c r="A3" s="1">
        <v>44280</v>
      </c>
      <c r="B3" s="2">
        <v>60795</v>
      </c>
    </row>
    <row r="4" spans="1:2">
      <c r="A4" s="1">
        <v>44280</v>
      </c>
      <c r="B4" s="2">
        <v>440000</v>
      </c>
    </row>
    <row r="5" spans="1:2">
      <c r="A5" s="1">
        <v>44312</v>
      </c>
      <c r="B5" s="2">
        <v>166309</v>
      </c>
    </row>
    <row r="6" spans="1:2">
      <c r="A6" s="1">
        <v>44333</v>
      </c>
      <c r="B6" s="2">
        <v>268369</v>
      </c>
    </row>
    <row r="7" spans="1:2">
      <c r="A7" s="1">
        <v>44335</v>
      </c>
      <c r="B7" s="2">
        <v>779232</v>
      </c>
    </row>
    <row r="8" spans="1:2">
      <c r="A8" s="1">
        <v>44343</v>
      </c>
      <c r="B8" s="2">
        <v>212800</v>
      </c>
    </row>
    <row r="9" spans="1:2">
      <c r="A9" s="1">
        <v>44371</v>
      </c>
      <c r="B9" s="2">
        <v>160179</v>
      </c>
    </row>
    <row r="10" spans="1:2">
      <c r="A10" s="1">
        <v>44371</v>
      </c>
      <c r="B10" s="2">
        <v>35326</v>
      </c>
    </row>
    <row r="11" spans="1:2">
      <c r="A11" s="1">
        <v>44382</v>
      </c>
      <c r="B11" s="2">
        <v>509530</v>
      </c>
    </row>
    <row r="12" spans="1:2">
      <c r="A12" s="1">
        <v>44385</v>
      </c>
      <c r="B12" s="2">
        <v>168550</v>
      </c>
    </row>
    <row r="13" spans="1:2">
      <c r="A13" s="1">
        <v>44398</v>
      </c>
      <c r="B13" s="2">
        <v>31634</v>
      </c>
    </row>
    <row r="14" spans="1:2">
      <c r="A14" s="1">
        <v>44400</v>
      </c>
      <c r="B14" s="2">
        <v>452400</v>
      </c>
    </row>
    <row r="15" spans="1:2">
      <c r="A15" s="1">
        <v>44413</v>
      </c>
      <c r="B15" s="2">
        <v>200000</v>
      </c>
    </row>
    <row r="16" spans="1:2">
      <c r="A16" s="1">
        <v>44413</v>
      </c>
      <c r="B16" s="2">
        <v>36450</v>
      </c>
    </row>
    <row r="17" spans="1:2">
      <c r="A17" s="1">
        <v>44440</v>
      </c>
      <c r="B17" s="2">
        <v>215000</v>
      </c>
    </row>
    <row r="18" spans="1:2">
      <c r="B18" s="3">
        <f>SUM(B1:B17)</f>
        <v>5468346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4"/>
  <sheetViews>
    <sheetView tabSelected="1" workbookViewId="0">
      <selection activeCell="H97" sqref="H97"/>
    </sheetView>
  </sheetViews>
  <sheetFormatPr defaultRowHeight="15"/>
  <cols>
    <col min="1" max="1" width="36.28515625" style="4" customWidth="1"/>
    <col min="2" max="2" width="7.85546875" style="4" customWidth="1"/>
    <col min="3" max="3" width="9.42578125" style="4" customWidth="1"/>
    <col min="4" max="4" width="9.140625" style="4"/>
    <col min="5" max="5" width="13.28515625" style="6" bestFit="1" customWidth="1"/>
    <col min="6" max="6" width="16.42578125" style="6" customWidth="1"/>
    <col min="7" max="7" width="13.28515625" style="4" customWidth="1"/>
    <col min="8" max="8" width="9.140625" style="4"/>
    <col min="9" max="9" width="7.5703125" style="4" customWidth="1"/>
    <col min="10" max="10" width="13.28515625" style="6" bestFit="1" customWidth="1"/>
    <col min="11" max="11" width="17" style="6" customWidth="1"/>
    <col min="12" max="12" width="16.28515625" style="6" customWidth="1"/>
    <col min="13" max="13" width="17.140625" style="25" customWidth="1"/>
    <col min="14" max="14" width="14" style="4" customWidth="1"/>
    <col min="15" max="16384" width="9.140625" style="4"/>
  </cols>
  <sheetData>
    <row r="1" spans="1:14" ht="18.75">
      <c r="E1" s="5" t="s">
        <v>105</v>
      </c>
    </row>
    <row r="2" spans="1:14" ht="30">
      <c r="A2" s="7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7" t="s">
        <v>7</v>
      </c>
      <c r="I2" s="7" t="s">
        <v>1</v>
      </c>
      <c r="J2" s="10" t="s">
        <v>8</v>
      </c>
      <c r="K2" s="10" t="s">
        <v>9</v>
      </c>
      <c r="L2" s="9" t="s">
        <v>10</v>
      </c>
      <c r="M2" s="34" t="s">
        <v>100</v>
      </c>
    </row>
    <row r="3" spans="1:14">
      <c r="A3" s="7"/>
      <c r="B3" s="7"/>
      <c r="C3" s="7"/>
      <c r="D3" s="39" t="s">
        <v>37</v>
      </c>
      <c r="E3" s="40"/>
      <c r="F3" s="41"/>
      <c r="G3" s="8"/>
      <c r="H3" s="7"/>
      <c r="I3" s="7"/>
      <c r="J3" s="10"/>
      <c r="K3" s="10"/>
      <c r="L3" s="9"/>
      <c r="M3" s="25" t="s">
        <v>36</v>
      </c>
    </row>
    <row r="4" spans="1:14" ht="45">
      <c r="A4" s="11" t="s">
        <v>78</v>
      </c>
      <c r="B4" s="7">
        <v>1948</v>
      </c>
      <c r="C4" s="7" t="s">
        <v>16</v>
      </c>
      <c r="D4" s="7" t="s">
        <v>16</v>
      </c>
      <c r="E4" s="10">
        <v>1</v>
      </c>
      <c r="F4" s="10">
        <f>E4*G4</f>
        <v>1948</v>
      </c>
      <c r="G4" s="7">
        <v>1948</v>
      </c>
      <c r="H4" s="7" t="s">
        <v>16</v>
      </c>
      <c r="I4" s="7">
        <v>1948</v>
      </c>
      <c r="J4" s="10">
        <v>24</v>
      </c>
      <c r="K4" s="10">
        <f>I4*J4</f>
        <v>46752</v>
      </c>
      <c r="L4" s="10"/>
    </row>
    <row r="5" spans="1:14" ht="120">
      <c r="A5" s="11" t="s">
        <v>79</v>
      </c>
      <c r="B5" s="7">
        <v>1</v>
      </c>
      <c r="C5" s="7" t="s">
        <v>39</v>
      </c>
      <c r="D5" s="7" t="s">
        <v>11</v>
      </c>
      <c r="E5" s="10">
        <v>72296</v>
      </c>
      <c r="F5" s="10">
        <f>E5*G5</f>
        <v>180740</v>
      </c>
      <c r="G5" s="7">
        <v>2.5</v>
      </c>
      <c r="H5" s="7" t="s">
        <v>12</v>
      </c>
      <c r="I5" s="7">
        <v>96</v>
      </c>
      <c r="J5" s="10">
        <v>3860</v>
      </c>
      <c r="K5" s="10">
        <f>I5*J5</f>
        <v>370560</v>
      </c>
      <c r="L5" s="10"/>
    </row>
    <row r="6" spans="1:14">
      <c r="A6" s="12" t="s">
        <v>19</v>
      </c>
      <c r="B6" s="7"/>
      <c r="C6" s="7"/>
      <c r="D6" s="7"/>
      <c r="E6" s="10"/>
      <c r="F6" s="13">
        <f>SUM(F4:F5)</f>
        <v>182688</v>
      </c>
      <c r="G6" s="7"/>
      <c r="H6" s="7"/>
      <c r="I6" s="7"/>
      <c r="J6" s="10"/>
      <c r="K6" s="13">
        <f>SUM(K4:K5)</f>
        <v>417312</v>
      </c>
      <c r="L6" s="13">
        <f>F6+K6</f>
        <v>600000</v>
      </c>
      <c r="N6" s="14"/>
    </row>
    <row r="7" spans="1:14" ht="15" customHeight="1">
      <c r="A7" s="7"/>
      <c r="B7" s="7"/>
      <c r="C7" s="7"/>
      <c r="D7" s="39" t="s">
        <v>42</v>
      </c>
      <c r="E7" s="40"/>
      <c r="F7" s="40"/>
      <c r="G7" s="41"/>
      <c r="H7" s="7"/>
      <c r="I7" s="7"/>
      <c r="J7" s="10"/>
      <c r="K7" s="10"/>
      <c r="L7" s="9"/>
    </row>
    <row r="8" spans="1:14">
      <c r="A8" s="7" t="s">
        <v>80</v>
      </c>
      <c r="B8" s="7">
        <v>112</v>
      </c>
      <c r="C8" s="7" t="s">
        <v>16</v>
      </c>
      <c r="D8" s="7" t="s">
        <v>11</v>
      </c>
      <c r="E8" s="10">
        <v>17500</v>
      </c>
      <c r="F8" s="10">
        <f>G8*E8</f>
        <v>157675</v>
      </c>
      <c r="G8" s="7">
        <v>9.01</v>
      </c>
      <c r="H8" s="7" t="s">
        <v>16</v>
      </c>
      <c r="I8" s="7">
        <v>112</v>
      </c>
      <c r="J8" s="10">
        <v>550</v>
      </c>
      <c r="K8" s="10">
        <f>I8*J8</f>
        <v>61600</v>
      </c>
      <c r="L8" s="10"/>
      <c r="M8" s="25" t="s">
        <v>13</v>
      </c>
    </row>
    <row r="9" spans="1:14">
      <c r="A9" s="7" t="s">
        <v>21</v>
      </c>
      <c r="B9" s="7">
        <v>112</v>
      </c>
      <c r="C9" s="7" t="s">
        <v>16</v>
      </c>
      <c r="D9" s="7" t="s">
        <v>11</v>
      </c>
      <c r="E9" s="10">
        <v>20940</v>
      </c>
      <c r="F9" s="10">
        <f t="shared" ref="F9:F21" si="0">G9*E9</f>
        <v>203117.99999999997</v>
      </c>
      <c r="G9" s="7">
        <v>9.6999999999999993</v>
      </c>
      <c r="H9" s="7" t="s">
        <v>16</v>
      </c>
      <c r="I9" s="7">
        <v>112</v>
      </c>
      <c r="J9" s="10">
        <v>200</v>
      </c>
      <c r="K9" s="10">
        <f t="shared" ref="K9:K21" si="1">I9*J9</f>
        <v>22400</v>
      </c>
      <c r="L9" s="10"/>
    </row>
    <row r="10" spans="1:14">
      <c r="A10" s="7" t="s">
        <v>41</v>
      </c>
      <c r="B10" s="7">
        <v>112</v>
      </c>
      <c r="C10" s="7" t="s">
        <v>16</v>
      </c>
      <c r="D10" s="7" t="s">
        <v>22</v>
      </c>
      <c r="E10" s="10">
        <v>1900</v>
      </c>
      <c r="F10" s="10">
        <f t="shared" si="0"/>
        <v>9500</v>
      </c>
      <c r="G10" s="7">
        <v>5</v>
      </c>
      <c r="H10" s="7" t="s">
        <v>16</v>
      </c>
      <c r="I10" s="7">
        <v>112</v>
      </c>
      <c r="J10" s="10">
        <v>150</v>
      </c>
      <c r="K10" s="10">
        <f t="shared" si="1"/>
        <v>16800</v>
      </c>
      <c r="L10" s="10"/>
    </row>
    <row r="11" spans="1:14">
      <c r="A11" s="7" t="s">
        <v>23</v>
      </c>
      <c r="B11" s="7">
        <v>112</v>
      </c>
      <c r="C11" s="7" t="s">
        <v>16</v>
      </c>
      <c r="D11" s="7" t="s">
        <v>22</v>
      </c>
      <c r="E11" s="10">
        <v>1112.4000000000001</v>
      </c>
      <c r="F11" s="10">
        <f t="shared" si="0"/>
        <v>5562</v>
      </c>
      <c r="G11" s="7">
        <v>5</v>
      </c>
      <c r="H11" s="7" t="s">
        <v>22</v>
      </c>
      <c r="I11" s="7">
        <v>5</v>
      </c>
      <c r="J11" s="10">
        <v>150</v>
      </c>
      <c r="K11" s="10">
        <f t="shared" si="1"/>
        <v>750</v>
      </c>
      <c r="L11" s="10"/>
    </row>
    <row r="12" spans="1:14">
      <c r="A12" s="7" t="s">
        <v>46</v>
      </c>
      <c r="B12" s="7">
        <v>112</v>
      </c>
      <c r="C12" s="7" t="s">
        <v>16</v>
      </c>
      <c r="D12" s="7" t="s">
        <v>22</v>
      </c>
      <c r="E12" s="10">
        <v>2600</v>
      </c>
      <c r="F12" s="10">
        <f t="shared" si="0"/>
        <v>3276</v>
      </c>
      <c r="G12" s="7">
        <v>1.26</v>
      </c>
      <c r="H12" s="7" t="s">
        <v>16</v>
      </c>
      <c r="I12" s="7">
        <v>112</v>
      </c>
      <c r="J12" s="10">
        <v>100</v>
      </c>
      <c r="K12" s="10">
        <f t="shared" si="1"/>
        <v>11200</v>
      </c>
      <c r="L12" s="10"/>
    </row>
    <row r="13" spans="1:14">
      <c r="A13" s="7" t="s">
        <v>24</v>
      </c>
      <c r="B13" s="7">
        <v>112</v>
      </c>
      <c r="C13" s="7" t="s">
        <v>16</v>
      </c>
      <c r="D13" s="7" t="s">
        <v>11</v>
      </c>
      <c r="E13" s="10">
        <v>17500</v>
      </c>
      <c r="F13" s="10">
        <f t="shared" si="0"/>
        <v>78750</v>
      </c>
      <c r="G13" s="7">
        <v>4.5</v>
      </c>
      <c r="H13" s="7" t="s">
        <v>25</v>
      </c>
      <c r="I13" s="7">
        <v>112</v>
      </c>
      <c r="J13" s="10">
        <v>550</v>
      </c>
      <c r="K13" s="10">
        <f t="shared" si="1"/>
        <v>61600</v>
      </c>
      <c r="L13" s="10"/>
    </row>
    <row r="14" spans="1:14">
      <c r="A14" s="7" t="s">
        <v>14</v>
      </c>
      <c r="B14" s="7">
        <v>10</v>
      </c>
      <c r="C14" s="7" t="s">
        <v>15</v>
      </c>
      <c r="D14" s="7" t="s">
        <v>15</v>
      </c>
      <c r="E14" s="10">
        <v>943.6</v>
      </c>
      <c r="F14" s="16">
        <f t="shared" si="0"/>
        <v>9436</v>
      </c>
      <c r="G14" s="7">
        <v>10</v>
      </c>
      <c r="H14" s="7" t="s">
        <v>16</v>
      </c>
      <c r="I14" s="7">
        <v>248</v>
      </c>
      <c r="J14" s="10">
        <v>100</v>
      </c>
      <c r="K14" s="10">
        <f t="shared" si="1"/>
        <v>24800</v>
      </c>
      <c r="L14" s="10"/>
    </row>
    <row r="15" spans="1:14">
      <c r="A15" s="7" t="s">
        <v>81</v>
      </c>
      <c r="B15" s="7">
        <v>112</v>
      </c>
      <c r="C15" s="7" t="s">
        <v>16</v>
      </c>
      <c r="D15" s="7" t="s">
        <v>26</v>
      </c>
      <c r="E15" s="10">
        <v>3000</v>
      </c>
      <c r="F15" s="10">
        <f t="shared" si="0"/>
        <v>163500</v>
      </c>
      <c r="G15" s="7">
        <v>54.5</v>
      </c>
      <c r="H15" s="7" t="s">
        <v>16</v>
      </c>
      <c r="I15" s="7">
        <v>112</v>
      </c>
      <c r="J15" s="10">
        <v>400</v>
      </c>
      <c r="K15" s="10">
        <f t="shared" si="1"/>
        <v>44800</v>
      </c>
      <c r="L15" s="10"/>
    </row>
    <row r="16" spans="1:14">
      <c r="A16" s="7" t="s">
        <v>27</v>
      </c>
      <c r="B16" s="7">
        <v>112</v>
      </c>
      <c r="C16" s="7" t="s">
        <v>16</v>
      </c>
      <c r="D16" s="7" t="s">
        <v>11</v>
      </c>
      <c r="E16" s="10">
        <v>17500</v>
      </c>
      <c r="F16" s="10">
        <f t="shared" si="0"/>
        <v>78750</v>
      </c>
      <c r="G16" s="7">
        <v>4.5</v>
      </c>
      <c r="H16" s="7" t="s">
        <v>25</v>
      </c>
      <c r="I16" s="7">
        <v>112</v>
      </c>
      <c r="J16" s="10">
        <v>300</v>
      </c>
      <c r="K16" s="10">
        <f t="shared" si="1"/>
        <v>33600</v>
      </c>
      <c r="L16" s="10"/>
    </row>
    <row r="17" spans="1:14">
      <c r="A17" s="7" t="s">
        <v>47</v>
      </c>
      <c r="B17" s="7">
        <v>112</v>
      </c>
      <c r="C17" s="7" t="s">
        <v>16</v>
      </c>
      <c r="D17" s="7" t="s">
        <v>16</v>
      </c>
      <c r="E17" s="10">
        <v>205</v>
      </c>
      <c r="F17" s="16">
        <f>G17*E17</f>
        <v>36900</v>
      </c>
      <c r="G17" s="17">
        <v>180</v>
      </c>
      <c r="H17" s="7" t="s">
        <v>16</v>
      </c>
      <c r="I17" s="7">
        <v>180</v>
      </c>
      <c r="J17" s="10">
        <v>250</v>
      </c>
      <c r="K17" s="16">
        <f>I17*J17</f>
        <v>45000</v>
      </c>
      <c r="L17" s="10"/>
    </row>
    <row r="18" spans="1:14">
      <c r="A18" s="7" t="s">
        <v>28</v>
      </c>
      <c r="B18" s="7">
        <v>112</v>
      </c>
      <c r="C18" s="7" t="s">
        <v>16</v>
      </c>
      <c r="D18" s="7" t="s">
        <v>11</v>
      </c>
      <c r="E18" s="10">
        <v>17500</v>
      </c>
      <c r="F18" s="10">
        <f>G18*E18</f>
        <v>43750</v>
      </c>
      <c r="G18" s="7">
        <v>2.5</v>
      </c>
      <c r="H18" s="17" t="s">
        <v>29</v>
      </c>
      <c r="I18" s="7">
        <v>68</v>
      </c>
      <c r="J18" s="10">
        <v>550</v>
      </c>
      <c r="K18" s="10">
        <f>I18*J18</f>
        <v>37400</v>
      </c>
      <c r="L18" s="10"/>
    </row>
    <row r="19" spans="1:14">
      <c r="A19" s="7" t="s">
        <v>49</v>
      </c>
      <c r="B19" s="7">
        <v>180</v>
      </c>
      <c r="C19" s="7" t="s">
        <v>16</v>
      </c>
      <c r="D19" s="7"/>
      <c r="E19" s="10">
        <v>190</v>
      </c>
      <c r="F19" s="10">
        <f>G19*E19</f>
        <v>1900</v>
      </c>
      <c r="G19" s="7">
        <v>10</v>
      </c>
      <c r="H19" s="17" t="s">
        <v>16</v>
      </c>
      <c r="I19" s="7">
        <v>180</v>
      </c>
      <c r="J19" s="10">
        <v>250</v>
      </c>
      <c r="K19" s="10">
        <f>I19*J19</f>
        <v>45000</v>
      </c>
      <c r="L19" s="10"/>
    </row>
    <row r="20" spans="1:14">
      <c r="A20" s="7" t="s">
        <v>108</v>
      </c>
      <c r="B20" s="7">
        <v>210</v>
      </c>
      <c r="C20" s="7" t="s">
        <v>16</v>
      </c>
      <c r="D20" s="7"/>
      <c r="E20" s="10">
        <v>150</v>
      </c>
      <c r="F20" s="10">
        <f t="shared" si="0"/>
        <v>31500</v>
      </c>
      <c r="G20" s="7">
        <v>210</v>
      </c>
      <c r="H20" s="7" t="s">
        <v>16</v>
      </c>
      <c r="I20" s="7">
        <v>210</v>
      </c>
      <c r="J20" s="10">
        <v>350</v>
      </c>
      <c r="K20" s="10">
        <f t="shared" si="1"/>
        <v>73500</v>
      </c>
      <c r="L20" s="10"/>
      <c r="M20" s="32">
        <f>(20*500)+1000</f>
        <v>11000</v>
      </c>
    </row>
    <row r="21" spans="1:14">
      <c r="A21" s="7" t="s">
        <v>30</v>
      </c>
      <c r="B21" s="7">
        <v>2.4</v>
      </c>
      <c r="C21" s="7" t="s">
        <v>16</v>
      </c>
      <c r="D21" s="7" t="s">
        <v>11</v>
      </c>
      <c r="E21" s="10">
        <v>17500</v>
      </c>
      <c r="F21" s="10">
        <f t="shared" si="0"/>
        <v>17500</v>
      </c>
      <c r="G21" s="7">
        <v>1</v>
      </c>
      <c r="H21" s="7" t="s">
        <v>16</v>
      </c>
      <c r="I21" s="7">
        <v>2.2000000000000002</v>
      </c>
      <c r="J21" s="10">
        <v>550</v>
      </c>
      <c r="K21" s="10">
        <f t="shared" si="1"/>
        <v>1210</v>
      </c>
      <c r="L21" s="10"/>
    </row>
    <row r="22" spans="1:14">
      <c r="A22" s="12" t="s">
        <v>40</v>
      </c>
      <c r="B22" s="7"/>
      <c r="C22" s="7"/>
      <c r="D22" s="7"/>
      <c r="E22" s="10"/>
      <c r="F22" s="13">
        <f>SUM(F8:F21)</f>
        <v>841117</v>
      </c>
      <c r="G22" s="7"/>
      <c r="H22" s="7"/>
      <c r="I22" s="7"/>
      <c r="J22" s="10"/>
      <c r="K22" s="13">
        <f>SUM(K8:K21)</f>
        <v>479660</v>
      </c>
      <c r="L22" s="13">
        <f>F22+K22</f>
        <v>1320777</v>
      </c>
      <c r="M22" s="31">
        <f>M20</f>
        <v>11000</v>
      </c>
      <c r="N22" s="14"/>
    </row>
    <row r="23" spans="1:14" ht="15" customHeight="1">
      <c r="A23" s="7"/>
      <c r="B23" s="7"/>
      <c r="C23" s="7"/>
      <c r="D23" s="39" t="s">
        <v>38</v>
      </c>
      <c r="E23" s="40"/>
      <c r="F23" s="40"/>
      <c r="G23" s="41"/>
      <c r="H23" s="7"/>
      <c r="I23" s="7"/>
      <c r="J23" s="10"/>
      <c r="K23" s="10"/>
      <c r="L23" s="9"/>
    </row>
    <row r="24" spans="1:14">
      <c r="A24" s="7" t="s">
        <v>20</v>
      </c>
      <c r="B24" s="7">
        <v>134.4</v>
      </c>
      <c r="C24" s="7" t="s">
        <v>16</v>
      </c>
      <c r="D24" s="7" t="s">
        <v>11</v>
      </c>
      <c r="E24" s="10">
        <v>15000</v>
      </c>
      <c r="F24" s="10">
        <f>G24*E24</f>
        <v>28500</v>
      </c>
      <c r="G24" s="7">
        <v>1.9</v>
      </c>
      <c r="H24" s="7" t="s">
        <v>16</v>
      </c>
      <c r="I24" s="7">
        <v>134.4</v>
      </c>
      <c r="J24" s="10">
        <v>500</v>
      </c>
      <c r="K24" s="10">
        <f>I24*J24</f>
        <v>67200</v>
      </c>
      <c r="L24" s="10"/>
    </row>
    <row r="25" spans="1:14">
      <c r="A25" s="7" t="s">
        <v>21</v>
      </c>
      <c r="B25" s="7">
        <v>134.4</v>
      </c>
      <c r="C25" s="7" t="s">
        <v>16</v>
      </c>
      <c r="D25" s="7" t="s">
        <v>11</v>
      </c>
      <c r="E25" s="10">
        <v>6980</v>
      </c>
      <c r="F25" s="10">
        <f t="shared" ref="F25:F29" si="2">G25*E25</f>
        <v>39088</v>
      </c>
      <c r="G25" s="7">
        <v>5.6</v>
      </c>
      <c r="H25" s="7" t="s">
        <v>16</v>
      </c>
      <c r="I25" s="7">
        <v>134.4</v>
      </c>
      <c r="J25" s="10">
        <v>300</v>
      </c>
      <c r="K25" s="10">
        <f t="shared" ref="K25:K29" si="3">I25*J25</f>
        <v>40320</v>
      </c>
      <c r="L25" s="10"/>
    </row>
    <row r="26" spans="1:14">
      <c r="A26" s="7" t="s">
        <v>83</v>
      </c>
      <c r="B26" s="7">
        <v>134.4</v>
      </c>
      <c r="C26" s="7" t="s">
        <v>16</v>
      </c>
      <c r="D26" s="7" t="s">
        <v>22</v>
      </c>
      <c r="E26" s="10">
        <v>1900</v>
      </c>
      <c r="F26" s="10">
        <f t="shared" si="2"/>
        <v>4750</v>
      </c>
      <c r="G26" s="7">
        <v>2.5</v>
      </c>
      <c r="H26" s="7" t="s">
        <v>16</v>
      </c>
      <c r="I26" s="7">
        <v>134.4</v>
      </c>
      <c r="J26" s="10">
        <v>150</v>
      </c>
      <c r="K26" s="10">
        <f t="shared" si="3"/>
        <v>20160</v>
      </c>
      <c r="L26" s="10"/>
    </row>
    <row r="27" spans="1:14">
      <c r="A27" s="7" t="s">
        <v>23</v>
      </c>
      <c r="B27" s="7">
        <v>134.4</v>
      </c>
      <c r="C27" s="7" t="s">
        <v>16</v>
      </c>
      <c r="D27" s="7" t="s">
        <v>22</v>
      </c>
      <c r="E27" s="10">
        <v>1112.4000000000001</v>
      </c>
      <c r="F27" s="10">
        <f t="shared" si="2"/>
        <v>2781</v>
      </c>
      <c r="G27" s="7">
        <v>2.5</v>
      </c>
      <c r="H27" s="7"/>
      <c r="I27" s="7"/>
      <c r="J27" s="10"/>
      <c r="K27" s="10">
        <f t="shared" si="3"/>
        <v>0</v>
      </c>
      <c r="L27" s="10"/>
    </row>
    <row r="28" spans="1:14">
      <c r="A28" s="7" t="s">
        <v>31</v>
      </c>
      <c r="B28" s="7">
        <v>134.4</v>
      </c>
      <c r="C28" s="7" t="s">
        <v>16</v>
      </c>
      <c r="D28" s="7" t="s">
        <v>11</v>
      </c>
      <c r="E28" s="10">
        <v>17000</v>
      </c>
      <c r="F28" s="10">
        <f t="shared" si="2"/>
        <v>5100</v>
      </c>
      <c r="G28" s="7">
        <v>0.3</v>
      </c>
      <c r="H28" s="7" t="s">
        <v>16</v>
      </c>
      <c r="I28" s="7">
        <v>134.4</v>
      </c>
      <c r="J28" s="10">
        <v>190</v>
      </c>
      <c r="K28" s="10">
        <f t="shared" si="3"/>
        <v>25536</v>
      </c>
      <c r="L28" s="10"/>
    </row>
    <row r="29" spans="1:14">
      <c r="A29" s="7" t="s">
        <v>82</v>
      </c>
      <c r="B29" s="7">
        <v>134.4</v>
      </c>
      <c r="C29" s="7" t="s">
        <v>16</v>
      </c>
      <c r="D29" s="7" t="s">
        <v>16</v>
      </c>
      <c r="E29" s="10">
        <v>1000</v>
      </c>
      <c r="F29" s="10">
        <f t="shared" si="2"/>
        <v>180000</v>
      </c>
      <c r="G29" s="7">
        <v>180</v>
      </c>
      <c r="H29" s="7" t="s">
        <v>16</v>
      </c>
      <c r="I29" s="7">
        <v>134.4</v>
      </c>
      <c r="J29" s="10">
        <v>650</v>
      </c>
      <c r="K29" s="10">
        <f t="shared" si="3"/>
        <v>87360</v>
      </c>
      <c r="L29" s="10"/>
    </row>
    <row r="30" spans="1:14">
      <c r="A30" s="12" t="s">
        <v>33</v>
      </c>
      <c r="B30" s="7"/>
      <c r="C30" s="7"/>
      <c r="D30" s="7"/>
      <c r="E30" s="10"/>
      <c r="F30" s="13">
        <f>SUM(F24:F29)</f>
        <v>260219</v>
      </c>
      <c r="G30" s="7"/>
      <c r="H30" s="7"/>
      <c r="I30" s="7"/>
      <c r="J30" s="10"/>
      <c r="K30" s="13">
        <f>SUM(K24:K29)</f>
        <v>240576</v>
      </c>
      <c r="L30" s="13">
        <f>F30+K30</f>
        <v>500795</v>
      </c>
      <c r="N30" s="14"/>
    </row>
    <row r="31" spans="1:14">
      <c r="A31" s="7"/>
      <c r="B31" s="7"/>
      <c r="C31" s="7"/>
      <c r="D31" s="7"/>
      <c r="E31" s="10"/>
      <c r="F31" s="10"/>
      <c r="G31" s="7"/>
      <c r="H31" s="7"/>
      <c r="I31" s="7"/>
      <c r="J31" s="10"/>
      <c r="K31" s="10"/>
      <c r="L31" s="10"/>
    </row>
    <row r="32" spans="1:14" ht="15" customHeight="1">
      <c r="A32" s="7"/>
      <c r="B32" s="7"/>
      <c r="C32" s="7"/>
      <c r="D32" s="39" t="s">
        <v>44</v>
      </c>
      <c r="E32" s="40"/>
      <c r="F32" s="40"/>
      <c r="G32" s="41"/>
      <c r="H32" s="7"/>
      <c r="I32" s="7"/>
      <c r="J32" s="10"/>
      <c r="K32" s="10"/>
      <c r="L32" s="9"/>
    </row>
    <row r="33" spans="1:14" ht="30">
      <c r="A33" s="8" t="s">
        <v>84</v>
      </c>
      <c r="B33" s="7">
        <v>1</v>
      </c>
      <c r="C33" s="7" t="s">
        <v>15</v>
      </c>
      <c r="D33" s="7" t="s">
        <v>18</v>
      </c>
      <c r="E33" s="10">
        <v>24500</v>
      </c>
      <c r="F33" s="10">
        <f>E33*G33</f>
        <v>318500</v>
      </c>
      <c r="G33" s="7">
        <v>13</v>
      </c>
      <c r="H33" s="7" t="s">
        <v>15</v>
      </c>
      <c r="I33" s="7">
        <v>13</v>
      </c>
      <c r="J33" s="10">
        <v>5000</v>
      </c>
      <c r="K33" s="10">
        <f>I33*J33</f>
        <v>65000</v>
      </c>
      <c r="L33" s="10"/>
    </row>
    <row r="34" spans="1:14" ht="30">
      <c r="A34" s="37" t="s">
        <v>102</v>
      </c>
      <c r="B34" s="7"/>
      <c r="C34" s="7" t="s">
        <v>15</v>
      </c>
      <c r="D34" s="7"/>
      <c r="E34" s="10">
        <v>500</v>
      </c>
      <c r="F34" s="16">
        <f t="shared" ref="F34:F36" si="4">G34*E34</f>
        <v>6000</v>
      </c>
      <c r="G34" s="7">
        <v>12</v>
      </c>
      <c r="H34" s="7" t="s">
        <v>15</v>
      </c>
      <c r="I34" s="7">
        <v>13</v>
      </c>
      <c r="J34" s="10">
        <v>600</v>
      </c>
      <c r="K34" s="16">
        <f t="shared" ref="K34:K35" si="5">I34*J34</f>
        <v>7800</v>
      </c>
      <c r="L34" s="10"/>
      <c r="M34" s="26">
        <f>K34</f>
        <v>7800</v>
      </c>
    </row>
    <row r="35" spans="1:14" ht="75">
      <c r="A35" s="8" t="s">
        <v>85</v>
      </c>
      <c r="B35" s="7">
        <v>1</v>
      </c>
      <c r="C35" s="7" t="s">
        <v>15</v>
      </c>
      <c r="D35" s="7" t="s">
        <v>18</v>
      </c>
      <c r="E35" s="10">
        <v>21300</v>
      </c>
      <c r="F35" s="16">
        <f t="shared" si="4"/>
        <v>21300</v>
      </c>
      <c r="G35" s="7">
        <v>1</v>
      </c>
      <c r="H35" s="7" t="s">
        <v>16</v>
      </c>
      <c r="I35" s="7">
        <v>2</v>
      </c>
      <c r="J35" s="10">
        <v>2500</v>
      </c>
      <c r="K35" s="16">
        <f t="shared" si="5"/>
        <v>5000</v>
      </c>
      <c r="L35" s="10"/>
      <c r="M35" s="32"/>
    </row>
    <row r="36" spans="1:14">
      <c r="A36" s="7" t="s">
        <v>17</v>
      </c>
      <c r="B36" s="7"/>
      <c r="C36" s="7" t="s">
        <v>15</v>
      </c>
      <c r="D36" s="7"/>
      <c r="E36" s="10">
        <v>919.85699999999997</v>
      </c>
      <c r="F36" s="16">
        <f t="shared" si="4"/>
        <v>12877.998</v>
      </c>
      <c r="G36" s="7">
        <v>14</v>
      </c>
      <c r="H36" s="15"/>
      <c r="I36" s="7"/>
      <c r="J36" s="10"/>
      <c r="K36" s="10">
        <f>I36*J36</f>
        <v>0</v>
      </c>
      <c r="L36" s="10"/>
    </row>
    <row r="37" spans="1:14">
      <c r="A37" s="12" t="s">
        <v>48</v>
      </c>
      <c r="B37" s="18"/>
      <c r="C37" s="7"/>
      <c r="D37" s="7"/>
      <c r="E37" s="10"/>
      <c r="F37" s="13">
        <f>SUM(F33:F36)</f>
        <v>358677.99800000002</v>
      </c>
      <c r="G37" s="7"/>
      <c r="H37" s="7"/>
      <c r="I37" s="7"/>
      <c r="J37" s="10"/>
      <c r="K37" s="13">
        <f>SUM(K33:K36)</f>
        <v>77800</v>
      </c>
      <c r="L37" s="13">
        <f>F37+K37</f>
        <v>436477.99800000002</v>
      </c>
      <c r="M37" s="19">
        <f>SUM(M34:M35)</f>
        <v>7800</v>
      </c>
      <c r="N37" s="24"/>
    </row>
    <row r="38" spans="1:14">
      <c r="A38" s="7"/>
      <c r="B38" s="7"/>
      <c r="C38" s="7"/>
      <c r="D38" s="7"/>
      <c r="E38" s="10"/>
      <c r="F38" s="10"/>
      <c r="G38" s="7"/>
      <c r="H38" s="7"/>
      <c r="I38" s="7"/>
      <c r="J38" s="10"/>
      <c r="K38" s="10"/>
      <c r="L38" s="10"/>
    </row>
    <row r="39" spans="1:14" ht="31.5" customHeight="1">
      <c r="A39" s="7"/>
      <c r="B39" s="7"/>
      <c r="C39" s="7"/>
      <c r="D39" s="39" t="s">
        <v>45</v>
      </c>
      <c r="E39" s="40"/>
      <c r="F39" s="40"/>
      <c r="G39" s="41"/>
      <c r="H39" s="7"/>
      <c r="I39" s="7"/>
      <c r="J39" s="10"/>
      <c r="K39" s="10"/>
      <c r="L39" s="9"/>
    </row>
    <row r="40" spans="1:14" ht="60">
      <c r="A40" s="8" t="s">
        <v>87</v>
      </c>
      <c r="B40" s="7">
        <v>112</v>
      </c>
      <c r="C40" s="7" t="s">
        <v>16</v>
      </c>
      <c r="D40" s="7" t="s">
        <v>18</v>
      </c>
      <c r="E40" s="10">
        <v>123500</v>
      </c>
      <c r="F40" s="10">
        <f>G40*E40</f>
        <v>123500</v>
      </c>
      <c r="G40" s="7">
        <v>1</v>
      </c>
      <c r="H40" s="7" t="s">
        <v>25</v>
      </c>
      <c r="I40" s="7">
        <v>343</v>
      </c>
      <c r="J40" s="10">
        <v>550</v>
      </c>
      <c r="K40" s="10">
        <f>I40*J40</f>
        <v>188650</v>
      </c>
      <c r="L40" s="10"/>
      <c r="M40" s="32">
        <f>25000+37730</f>
        <v>62730</v>
      </c>
    </row>
    <row r="41" spans="1:14" ht="30">
      <c r="A41" s="8" t="s">
        <v>59</v>
      </c>
      <c r="B41" s="7">
        <v>1</v>
      </c>
      <c r="C41" s="7" t="s">
        <v>15</v>
      </c>
      <c r="D41" s="7"/>
      <c r="E41" s="10">
        <v>12500</v>
      </c>
      <c r="F41" s="16">
        <f t="shared" ref="F41:F56" si="6">G41*E41</f>
        <v>12500</v>
      </c>
      <c r="G41" s="38">
        <v>1</v>
      </c>
      <c r="H41" s="7" t="s">
        <v>15</v>
      </c>
      <c r="I41" s="7">
        <v>1</v>
      </c>
      <c r="J41" s="10">
        <v>7200</v>
      </c>
      <c r="K41" s="10">
        <f t="shared" ref="K41:K52" si="7">I41*J41</f>
        <v>7200</v>
      </c>
      <c r="L41" s="10"/>
      <c r="M41" s="35">
        <f>F41+K41</f>
        <v>19700</v>
      </c>
    </row>
    <row r="42" spans="1:14">
      <c r="A42" s="7" t="s">
        <v>50</v>
      </c>
      <c r="B42" s="7">
        <v>14</v>
      </c>
      <c r="C42" s="7" t="s">
        <v>15</v>
      </c>
      <c r="D42" s="7"/>
      <c r="E42" s="10">
        <v>350</v>
      </c>
      <c r="F42" s="16">
        <f>E42*G42</f>
        <v>4900</v>
      </c>
      <c r="G42" s="38">
        <v>14</v>
      </c>
      <c r="H42" s="7" t="s">
        <v>15</v>
      </c>
      <c r="I42" s="7">
        <v>14</v>
      </c>
      <c r="J42" s="10">
        <v>230</v>
      </c>
      <c r="K42" s="10">
        <f t="shared" si="7"/>
        <v>3220</v>
      </c>
      <c r="L42" s="10"/>
      <c r="M42" s="35">
        <f>F42+K42</f>
        <v>8120</v>
      </c>
    </row>
    <row r="43" spans="1:14">
      <c r="A43" s="7" t="s">
        <v>51</v>
      </c>
      <c r="B43" s="7">
        <v>35</v>
      </c>
      <c r="C43" s="7" t="s">
        <v>15</v>
      </c>
      <c r="D43" s="7"/>
      <c r="E43" s="10">
        <v>350</v>
      </c>
      <c r="F43" s="16">
        <f t="shared" si="6"/>
        <v>12250</v>
      </c>
      <c r="G43" s="7">
        <v>35</v>
      </c>
      <c r="H43" s="7" t="s">
        <v>15</v>
      </c>
      <c r="I43" s="7">
        <v>35</v>
      </c>
      <c r="J43" s="10">
        <v>180</v>
      </c>
      <c r="K43" s="10">
        <f t="shared" si="7"/>
        <v>6300</v>
      </c>
      <c r="L43" s="10"/>
      <c r="M43" s="35">
        <f>F43+K43</f>
        <v>18550</v>
      </c>
    </row>
    <row r="44" spans="1:14">
      <c r="A44" s="7" t="s">
        <v>52</v>
      </c>
      <c r="B44" s="7">
        <v>14</v>
      </c>
      <c r="C44" s="7" t="s">
        <v>15</v>
      </c>
      <c r="D44" s="7"/>
      <c r="E44" s="10"/>
      <c r="F44" s="10"/>
      <c r="G44" s="7">
        <v>14</v>
      </c>
      <c r="H44" s="7" t="s">
        <v>15</v>
      </c>
      <c r="I44" s="7">
        <v>14</v>
      </c>
      <c r="J44" s="10">
        <v>500</v>
      </c>
      <c r="K44" s="10">
        <f t="shared" si="7"/>
        <v>7000</v>
      </c>
      <c r="L44" s="10"/>
      <c r="M44" s="35">
        <f>K44</f>
        <v>7000</v>
      </c>
    </row>
    <row r="45" spans="1:14">
      <c r="A45" s="7" t="s">
        <v>60</v>
      </c>
      <c r="B45" s="7">
        <v>59.4</v>
      </c>
      <c r="C45" s="7" t="s">
        <v>16</v>
      </c>
      <c r="D45" s="7"/>
      <c r="E45" s="10">
        <v>550</v>
      </c>
      <c r="F45" s="10">
        <f>E45*G45</f>
        <v>32670</v>
      </c>
      <c r="G45" s="7">
        <v>59.4</v>
      </c>
      <c r="H45" s="7" t="s">
        <v>16</v>
      </c>
      <c r="I45" s="7">
        <v>59.4</v>
      </c>
      <c r="J45" s="10">
        <v>650</v>
      </c>
      <c r="K45" s="10">
        <f t="shared" si="7"/>
        <v>38610</v>
      </c>
      <c r="L45" s="10"/>
      <c r="M45" s="26"/>
    </row>
    <row r="46" spans="1:14">
      <c r="A46" s="7" t="s">
        <v>88</v>
      </c>
      <c r="B46" s="7">
        <v>112</v>
      </c>
      <c r="C46" s="7" t="s">
        <v>16</v>
      </c>
      <c r="D46" s="7" t="s">
        <v>18</v>
      </c>
      <c r="E46" s="10">
        <v>120000</v>
      </c>
      <c r="F46" s="10">
        <f>E46*G46</f>
        <v>120000</v>
      </c>
      <c r="G46" s="7">
        <v>1</v>
      </c>
      <c r="H46" s="7" t="s">
        <v>25</v>
      </c>
      <c r="I46" s="7">
        <v>150</v>
      </c>
      <c r="J46" s="10">
        <v>800</v>
      </c>
      <c r="K46" s="10">
        <f t="shared" si="7"/>
        <v>120000</v>
      </c>
      <c r="L46" s="10"/>
      <c r="M46" s="32">
        <f>5000+5000</f>
        <v>10000</v>
      </c>
    </row>
    <row r="47" spans="1:14">
      <c r="A47" s="7" t="s">
        <v>54</v>
      </c>
      <c r="B47" s="7">
        <v>1</v>
      </c>
      <c r="C47" s="7" t="s">
        <v>15</v>
      </c>
      <c r="D47" s="7"/>
      <c r="E47" s="10"/>
      <c r="F47" s="10">
        <f t="shared" si="6"/>
        <v>0</v>
      </c>
      <c r="G47" s="7">
        <v>1</v>
      </c>
      <c r="H47" s="7" t="s">
        <v>15</v>
      </c>
      <c r="I47" s="7">
        <v>1</v>
      </c>
      <c r="J47" s="10">
        <v>7200</v>
      </c>
      <c r="K47" s="10">
        <f t="shared" si="7"/>
        <v>7200</v>
      </c>
      <c r="L47" s="10"/>
      <c r="M47" s="26">
        <f>K47</f>
        <v>7200</v>
      </c>
    </row>
    <row r="48" spans="1:14">
      <c r="A48" s="7" t="s">
        <v>55</v>
      </c>
      <c r="B48" s="7">
        <v>1</v>
      </c>
      <c r="C48" s="7" t="s">
        <v>15</v>
      </c>
      <c r="D48" s="7"/>
      <c r="E48" s="10">
        <v>2500</v>
      </c>
      <c r="F48" s="10">
        <f t="shared" si="6"/>
        <v>2500</v>
      </c>
      <c r="G48" s="7">
        <v>1</v>
      </c>
      <c r="H48" s="7" t="s">
        <v>15</v>
      </c>
      <c r="I48" s="7">
        <v>1</v>
      </c>
      <c r="J48" s="10">
        <v>1800</v>
      </c>
      <c r="K48" s="10">
        <f t="shared" si="7"/>
        <v>1800</v>
      </c>
      <c r="L48" s="10"/>
      <c r="M48" s="26">
        <f>F48+K48</f>
        <v>4300</v>
      </c>
    </row>
    <row r="49" spans="1:14">
      <c r="A49" s="7" t="s">
        <v>56</v>
      </c>
      <c r="B49" s="7">
        <v>3</v>
      </c>
      <c r="C49" s="7" t="s">
        <v>15</v>
      </c>
      <c r="D49" s="7"/>
      <c r="E49" s="10">
        <v>3600</v>
      </c>
      <c r="F49" s="10">
        <f t="shared" si="6"/>
        <v>7200</v>
      </c>
      <c r="G49" s="7">
        <v>2</v>
      </c>
      <c r="H49" s="7" t="s">
        <v>15</v>
      </c>
      <c r="I49" s="7">
        <v>3</v>
      </c>
      <c r="J49" s="10">
        <v>1500</v>
      </c>
      <c r="K49" s="10">
        <f t="shared" si="7"/>
        <v>4500</v>
      </c>
      <c r="L49" s="10"/>
      <c r="M49" s="26">
        <f>F49+K49</f>
        <v>11700</v>
      </c>
    </row>
    <row r="50" spans="1:14">
      <c r="A50" s="8" t="s">
        <v>86</v>
      </c>
      <c r="B50" s="7">
        <v>1</v>
      </c>
      <c r="C50" s="7" t="s">
        <v>15</v>
      </c>
      <c r="D50" s="7"/>
      <c r="E50" s="10">
        <v>5500</v>
      </c>
      <c r="F50" s="10">
        <f>G50*E50</f>
        <v>5500</v>
      </c>
      <c r="G50" s="7">
        <v>1</v>
      </c>
      <c r="H50" s="7" t="s">
        <v>15</v>
      </c>
      <c r="I50" s="7">
        <v>1</v>
      </c>
      <c r="J50" s="10">
        <v>2500</v>
      </c>
      <c r="K50" s="10">
        <f t="shared" ref="K50" si="8">I50*J50</f>
        <v>2500</v>
      </c>
      <c r="L50" s="10"/>
      <c r="M50" s="26">
        <f>K50</f>
        <v>2500</v>
      </c>
    </row>
    <row r="51" spans="1:14" ht="30">
      <c r="A51" s="8" t="s">
        <v>57</v>
      </c>
      <c r="B51" s="7">
        <v>1</v>
      </c>
      <c r="C51" s="7" t="s">
        <v>15</v>
      </c>
      <c r="D51" s="7"/>
      <c r="E51" s="10">
        <v>5500</v>
      </c>
      <c r="F51" s="10">
        <f>G51*E51</f>
        <v>5500</v>
      </c>
      <c r="G51" s="7">
        <v>1</v>
      </c>
      <c r="H51" s="7" t="s">
        <v>15</v>
      </c>
      <c r="I51" s="7">
        <v>1</v>
      </c>
      <c r="J51" s="10">
        <v>2500</v>
      </c>
      <c r="K51" s="10">
        <f t="shared" si="7"/>
        <v>2500</v>
      </c>
      <c r="L51" s="10"/>
      <c r="M51" s="26">
        <f>K51</f>
        <v>2500</v>
      </c>
    </row>
    <row r="52" spans="1:14" ht="60">
      <c r="A52" s="8" t="s">
        <v>103</v>
      </c>
      <c r="B52" s="7">
        <v>112</v>
      </c>
      <c r="C52" s="7" t="s">
        <v>16</v>
      </c>
      <c r="D52" s="7" t="s">
        <v>18</v>
      </c>
      <c r="E52" s="10">
        <v>59000</v>
      </c>
      <c r="F52" s="10">
        <f t="shared" si="6"/>
        <v>59000</v>
      </c>
      <c r="G52" s="7">
        <v>1</v>
      </c>
      <c r="H52" s="7" t="s">
        <v>18</v>
      </c>
      <c r="I52" s="7">
        <v>1</v>
      </c>
      <c r="J52" s="10">
        <v>100000</v>
      </c>
      <c r="K52" s="10">
        <f t="shared" si="7"/>
        <v>100000</v>
      </c>
      <c r="L52" s="10"/>
    </row>
    <row r="53" spans="1:14">
      <c r="A53" s="7" t="s">
        <v>58</v>
      </c>
      <c r="B53" s="7">
        <v>1</v>
      </c>
      <c r="C53" s="7" t="s">
        <v>15</v>
      </c>
      <c r="D53" s="7"/>
      <c r="E53" s="10">
        <v>4500</v>
      </c>
      <c r="F53" s="10">
        <f t="shared" si="6"/>
        <v>4500</v>
      </c>
      <c r="G53" s="7">
        <v>1</v>
      </c>
      <c r="H53" s="7" t="s">
        <v>15</v>
      </c>
      <c r="I53" s="7">
        <v>1</v>
      </c>
      <c r="J53" s="10">
        <v>2000</v>
      </c>
      <c r="K53" s="10">
        <f>I53*J53</f>
        <v>2000</v>
      </c>
      <c r="L53" s="10"/>
      <c r="M53" s="26">
        <f>F53+K53</f>
        <v>6500</v>
      </c>
    </row>
    <row r="54" spans="1:14">
      <c r="A54" s="7" t="s">
        <v>61</v>
      </c>
      <c r="B54" s="7">
        <v>112</v>
      </c>
      <c r="C54" s="7" t="s">
        <v>16</v>
      </c>
      <c r="D54" s="7"/>
      <c r="E54" s="10">
        <v>1600</v>
      </c>
      <c r="F54" s="10">
        <f t="shared" si="6"/>
        <v>51200</v>
      </c>
      <c r="G54" s="7">
        <v>32</v>
      </c>
      <c r="H54" s="7" t="s">
        <v>25</v>
      </c>
      <c r="I54" s="7">
        <v>32</v>
      </c>
      <c r="J54" s="10">
        <v>450</v>
      </c>
      <c r="K54" s="10">
        <f>I54*J54</f>
        <v>14400</v>
      </c>
      <c r="L54" s="10"/>
      <c r="M54" s="26">
        <f>F54+K54</f>
        <v>65600</v>
      </c>
    </row>
    <row r="55" spans="1:14">
      <c r="A55" s="7" t="s">
        <v>62</v>
      </c>
      <c r="B55" s="7">
        <v>112</v>
      </c>
      <c r="C55" s="7"/>
      <c r="D55" s="7" t="s">
        <v>18</v>
      </c>
      <c r="E55" s="10">
        <v>9482</v>
      </c>
      <c r="F55" s="10">
        <f t="shared" si="6"/>
        <v>9482</v>
      </c>
      <c r="G55" s="7">
        <v>1</v>
      </c>
      <c r="H55" s="7" t="s">
        <v>18</v>
      </c>
      <c r="I55" s="7">
        <v>1</v>
      </c>
      <c r="J55" s="10">
        <v>7150</v>
      </c>
      <c r="K55" s="10">
        <f>I55*J55</f>
        <v>7150</v>
      </c>
      <c r="L55" s="10"/>
      <c r="M55" s="26">
        <f>F55+K55</f>
        <v>16632</v>
      </c>
    </row>
    <row r="56" spans="1:14">
      <c r="A56" s="7" t="s">
        <v>32</v>
      </c>
      <c r="B56" s="7"/>
      <c r="C56" s="7" t="s">
        <v>15</v>
      </c>
      <c r="D56" s="7"/>
      <c r="E56" s="10">
        <v>35</v>
      </c>
      <c r="F56" s="10">
        <f t="shared" si="6"/>
        <v>6650</v>
      </c>
      <c r="G56" s="7">
        <v>190</v>
      </c>
      <c r="H56" s="7" t="s">
        <v>15</v>
      </c>
      <c r="I56" s="7">
        <v>190</v>
      </c>
      <c r="J56" s="10">
        <v>15</v>
      </c>
      <c r="K56" s="10">
        <f>I56*J56</f>
        <v>2850</v>
      </c>
      <c r="L56" s="10"/>
    </row>
    <row r="57" spans="1:14" ht="43.5">
      <c r="A57" s="27" t="s">
        <v>53</v>
      </c>
      <c r="B57" s="7"/>
      <c r="C57" s="7"/>
      <c r="D57" s="7"/>
      <c r="E57" s="10"/>
      <c r="F57" s="13">
        <f>SUM(F40:F56)</f>
        <v>457352</v>
      </c>
      <c r="G57" s="7"/>
      <c r="H57" s="7"/>
      <c r="I57" s="7"/>
      <c r="J57" s="10"/>
      <c r="K57" s="13">
        <f>SUM(K40:K56)</f>
        <v>515880</v>
      </c>
      <c r="L57" s="13">
        <f>F57+K57</f>
        <v>973232</v>
      </c>
      <c r="M57" s="19">
        <f>SUM(M41:M56)</f>
        <v>180302</v>
      </c>
      <c r="N57" s="28"/>
    </row>
    <row r="58" spans="1:14">
      <c r="A58" s="7"/>
      <c r="B58" s="7"/>
      <c r="C58" s="7"/>
      <c r="D58" s="7"/>
      <c r="E58" s="10"/>
      <c r="F58" s="10"/>
      <c r="G58" s="7"/>
      <c r="H58" s="7"/>
      <c r="I58" s="7"/>
      <c r="J58" s="10"/>
      <c r="K58" s="10"/>
      <c r="L58" s="10"/>
    </row>
    <row r="59" spans="1:14" ht="15" customHeight="1">
      <c r="A59" s="7"/>
      <c r="B59" s="7"/>
      <c r="C59" s="7"/>
      <c r="D59" s="39" t="s">
        <v>63</v>
      </c>
      <c r="E59" s="40"/>
      <c r="F59" s="40"/>
      <c r="G59" s="41"/>
      <c r="H59" s="7"/>
      <c r="I59" s="7"/>
      <c r="J59" s="10"/>
      <c r="K59" s="10"/>
      <c r="L59" s="9"/>
    </row>
    <row r="60" spans="1:14" ht="60">
      <c r="A60" s="8" t="s">
        <v>92</v>
      </c>
      <c r="B60" s="7">
        <v>150</v>
      </c>
      <c r="C60" s="7" t="s">
        <v>16</v>
      </c>
      <c r="D60" s="7" t="s">
        <v>16</v>
      </c>
      <c r="E60" s="10">
        <v>600</v>
      </c>
      <c r="F60" s="16">
        <f t="shared" ref="F60:F65" si="9">G60*E60</f>
        <v>90000</v>
      </c>
      <c r="G60" s="7">
        <v>150</v>
      </c>
      <c r="H60" s="7" t="s">
        <v>16</v>
      </c>
      <c r="I60" s="7">
        <v>150</v>
      </c>
      <c r="J60" s="10">
        <v>400</v>
      </c>
      <c r="K60" s="16">
        <f t="shared" ref="K60:K65" si="10">I60*J60</f>
        <v>60000</v>
      </c>
      <c r="L60" s="10"/>
    </row>
    <row r="61" spans="1:14" ht="30">
      <c r="A61" s="8" t="s">
        <v>89</v>
      </c>
      <c r="B61" s="7">
        <v>31.7</v>
      </c>
      <c r="C61" s="7" t="s">
        <v>16</v>
      </c>
      <c r="D61" s="7" t="s">
        <v>16</v>
      </c>
      <c r="E61" s="10">
        <v>600</v>
      </c>
      <c r="F61" s="16">
        <f t="shared" si="9"/>
        <v>19020</v>
      </c>
      <c r="G61" s="7">
        <v>31.7</v>
      </c>
      <c r="H61" s="7" t="s">
        <v>16</v>
      </c>
      <c r="I61" s="7">
        <v>31.7</v>
      </c>
      <c r="J61" s="10">
        <v>400</v>
      </c>
      <c r="K61" s="16">
        <f t="shared" si="10"/>
        <v>12680</v>
      </c>
      <c r="L61" s="10"/>
    </row>
    <row r="62" spans="1:14">
      <c r="A62" s="7" t="s">
        <v>90</v>
      </c>
      <c r="B62" s="7" t="s">
        <v>95</v>
      </c>
      <c r="C62" s="7" t="s">
        <v>16</v>
      </c>
      <c r="D62" s="7" t="s">
        <v>16</v>
      </c>
      <c r="E62" s="10">
        <v>550</v>
      </c>
      <c r="F62" s="16">
        <f t="shared" ref="F62" si="11">G62*E62</f>
        <v>58355</v>
      </c>
      <c r="G62" s="7">
        <v>106.1</v>
      </c>
      <c r="H62" s="7" t="s">
        <v>16</v>
      </c>
      <c r="I62" s="7">
        <v>106.1</v>
      </c>
      <c r="J62" s="10">
        <v>300</v>
      </c>
      <c r="K62" s="16">
        <f t="shared" ref="K62" si="12">I62*J62</f>
        <v>31830</v>
      </c>
      <c r="L62" s="10"/>
      <c r="M62" s="32">
        <f>9.2*1100</f>
        <v>10120</v>
      </c>
    </row>
    <row r="63" spans="1:14" ht="30">
      <c r="A63" s="8" t="s">
        <v>94</v>
      </c>
      <c r="B63" s="7">
        <v>9.1999999999999993</v>
      </c>
      <c r="C63" s="7" t="s">
        <v>16</v>
      </c>
      <c r="D63" s="7" t="s">
        <v>16</v>
      </c>
      <c r="E63" s="10">
        <v>550</v>
      </c>
      <c r="F63" s="16">
        <f t="shared" ref="F63" si="13">G63*E63</f>
        <v>5060</v>
      </c>
      <c r="G63" s="7">
        <v>9.1999999999999993</v>
      </c>
      <c r="H63" s="7" t="s">
        <v>16</v>
      </c>
      <c r="I63" s="7">
        <v>9.1999999999999993</v>
      </c>
      <c r="J63" s="10">
        <v>300</v>
      </c>
      <c r="K63" s="16">
        <f t="shared" ref="K63" si="14">I63*J63</f>
        <v>2760</v>
      </c>
      <c r="L63" s="10"/>
      <c r="M63" s="32">
        <f>F63+K63</f>
        <v>7820</v>
      </c>
    </row>
    <row r="64" spans="1:14">
      <c r="A64" s="7" t="s">
        <v>91</v>
      </c>
      <c r="B64" s="7">
        <v>120</v>
      </c>
      <c r="C64" s="7" t="s">
        <v>69</v>
      </c>
      <c r="D64" s="7" t="s">
        <v>68</v>
      </c>
      <c r="E64" s="10">
        <v>150</v>
      </c>
      <c r="F64" s="16">
        <f>G64*E64</f>
        <v>18000</v>
      </c>
      <c r="G64" s="7">
        <v>120</v>
      </c>
      <c r="H64" s="7" t="s">
        <v>68</v>
      </c>
      <c r="I64" s="7">
        <v>120</v>
      </c>
      <c r="J64" s="10">
        <v>150</v>
      </c>
      <c r="K64" s="16">
        <f t="shared" si="10"/>
        <v>18000</v>
      </c>
      <c r="L64" s="10"/>
      <c r="M64" s="26">
        <f>F64+K64</f>
        <v>36000</v>
      </c>
    </row>
    <row r="65" spans="1:14" ht="30">
      <c r="A65" s="8" t="s">
        <v>107</v>
      </c>
      <c r="B65" s="7">
        <v>112</v>
      </c>
      <c r="C65" s="7" t="s">
        <v>16</v>
      </c>
      <c r="D65" s="7" t="s">
        <v>16</v>
      </c>
      <c r="E65" s="10">
        <v>580</v>
      </c>
      <c r="F65" s="16">
        <f t="shared" si="9"/>
        <v>64960</v>
      </c>
      <c r="G65" s="7">
        <v>112</v>
      </c>
      <c r="H65" s="7" t="s">
        <v>16</v>
      </c>
      <c r="I65" s="7">
        <v>112</v>
      </c>
      <c r="J65" s="10">
        <v>511.74106999999998</v>
      </c>
      <c r="K65" s="16">
        <f t="shared" si="10"/>
        <v>57314.999839999997</v>
      </c>
      <c r="L65" s="10"/>
      <c r="M65" s="26">
        <f>F65+K65</f>
        <v>122274.99984</v>
      </c>
    </row>
    <row r="66" spans="1:14">
      <c r="A66" s="12" t="s">
        <v>71</v>
      </c>
      <c r="B66" s="7"/>
      <c r="C66" s="7"/>
      <c r="D66" s="7"/>
      <c r="E66" s="10"/>
      <c r="F66" s="13">
        <f>SUM(F60:F65)</f>
        <v>255395</v>
      </c>
      <c r="G66" s="7"/>
      <c r="H66" s="7"/>
      <c r="I66" s="7"/>
      <c r="J66" s="10"/>
      <c r="K66" s="13">
        <f>SUM(K60:K65)</f>
        <v>182584.99984</v>
      </c>
      <c r="L66" s="13">
        <f>F66+K66</f>
        <v>437979.99984</v>
      </c>
      <c r="M66" s="19">
        <f>SUM(M62:M65)</f>
        <v>176214.99984</v>
      </c>
      <c r="N66" s="20"/>
    </row>
    <row r="67" spans="1:14">
      <c r="A67" s="7"/>
      <c r="B67" s="7"/>
      <c r="C67" s="7"/>
      <c r="D67" s="7"/>
      <c r="E67" s="10"/>
      <c r="F67" s="16"/>
      <c r="G67" s="7"/>
      <c r="H67" s="7"/>
      <c r="I67" s="7"/>
      <c r="J67" s="10"/>
      <c r="K67" s="10"/>
      <c r="L67" s="10"/>
    </row>
    <row r="68" spans="1:14" ht="15" customHeight="1">
      <c r="A68" s="7"/>
      <c r="B68" s="7"/>
      <c r="C68" s="7"/>
      <c r="D68" s="39" t="s">
        <v>64</v>
      </c>
      <c r="E68" s="40"/>
      <c r="F68" s="40"/>
      <c r="G68" s="41"/>
      <c r="H68" s="7"/>
      <c r="I68" s="7"/>
      <c r="J68" s="10"/>
      <c r="K68" s="10"/>
      <c r="L68" s="9"/>
    </row>
    <row r="69" spans="1:14">
      <c r="A69" s="7" t="s">
        <v>93</v>
      </c>
      <c r="B69" s="7">
        <v>6</v>
      </c>
      <c r="C69" s="7" t="s">
        <v>15</v>
      </c>
      <c r="D69" s="7" t="s">
        <v>18</v>
      </c>
      <c r="E69" s="10">
        <v>5300</v>
      </c>
      <c r="F69" s="10">
        <f>B69*E69</f>
        <v>31800</v>
      </c>
      <c r="G69" s="7">
        <v>6</v>
      </c>
      <c r="H69" s="7" t="s">
        <v>15</v>
      </c>
      <c r="I69" s="7">
        <v>6</v>
      </c>
      <c r="J69" s="10">
        <v>4200</v>
      </c>
      <c r="K69" s="10">
        <f>I69*J69</f>
        <v>25200</v>
      </c>
      <c r="L69" s="10"/>
    </row>
    <row r="70" spans="1:14">
      <c r="A70" s="7" t="s">
        <v>93</v>
      </c>
      <c r="B70" s="7">
        <v>3</v>
      </c>
      <c r="C70" s="7" t="s">
        <v>15</v>
      </c>
      <c r="D70" s="7" t="s">
        <v>18</v>
      </c>
      <c r="E70" s="10">
        <v>5300</v>
      </c>
      <c r="F70" s="10">
        <f>B70*E70</f>
        <v>15900</v>
      </c>
      <c r="G70" s="7">
        <v>3</v>
      </c>
      <c r="H70" s="7" t="s">
        <v>15</v>
      </c>
      <c r="I70" s="7">
        <v>3</v>
      </c>
      <c r="J70" s="10">
        <v>4200</v>
      </c>
      <c r="K70" s="10">
        <f>I70*J70</f>
        <v>12600</v>
      </c>
      <c r="L70" s="10"/>
      <c r="M70" s="26">
        <f>K70</f>
        <v>12600</v>
      </c>
    </row>
    <row r="71" spans="1:14" ht="30">
      <c r="A71" s="8" t="s">
        <v>65</v>
      </c>
      <c r="B71" s="7">
        <v>9</v>
      </c>
      <c r="C71" s="7" t="s">
        <v>18</v>
      </c>
      <c r="D71" s="7" t="s">
        <v>18</v>
      </c>
      <c r="E71" s="10">
        <v>1500</v>
      </c>
      <c r="F71" s="10">
        <f>B71*E71</f>
        <v>13500</v>
      </c>
      <c r="G71" s="7">
        <v>9</v>
      </c>
      <c r="H71" s="7" t="s">
        <v>15</v>
      </c>
      <c r="I71" s="7">
        <v>9</v>
      </c>
      <c r="J71" s="10">
        <v>1000</v>
      </c>
      <c r="K71" s="10">
        <f>I71*J71</f>
        <v>9000</v>
      </c>
      <c r="L71" s="10"/>
      <c r="M71" s="26">
        <f>F71+K71</f>
        <v>22500</v>
      </c>
    </row>
    <row r="72" spans="1:14">
      <c r="A72" s="12" t="s">
        <v>72</v>
      </c>
      <c r="B72" s="7"/>
      <c r="C72" s="7"/>
      <c r="D72" s="7"/>
      <c r="E72" s="10"/>
      <c r="F72" s="13">
        <f>SUM(F69:F71)</f>
        <v>61200</v>
      </c>
      <c r="G72" s="7"/>
      <c r="H72" s="7"/>
      <c r="I72" s="7"/>
      <c r="J72" s="10"/>
      <c r="K72" s="13">
        <f>SUM(K69:K71)</f>
        <v>46800</v>
      </c>
      <c r="L72" s="13">
        <f>F72+K72</f>
        <v>108000</v>
      </c>
      <c r="M72" s="30">
        <f>M70+M71</f>
        <v>35100</v>
      </c>
    </row>
    <row r="73" spans="1:14">
      <c r="A73" s="7"/>
      <c r="B73" s="7"/>
      <c r="C73" s="7"/>
      <c r="D73" s="7"/>
      <c r="E73" s="10"/>
      <c r="F73" s="10"/>
      <c r="G73" s="7"/>
      <c r="H73" s="7"/>
      <c r="I73" s="7"/>
      <c r="J73" s="10"/>
      <c r="K73" s="10"/>
      <c r="L73" s="10"/>
    </row>
    <row r="74" spans="1:14" ht="15" customHeight="1">
      <c r="A74" s="7"/>
      <c r="B74" s="7"/>
      <c r="C74" s="7"/>
      <c r="D74" s="39" t="s">
        <v>66</v>
      </c>
      <c r="E74" s="40"/>
      <c r="F74" s="40"/>
      <c r="G74" s="41"/>
      <c r="H74" s="7"/>
      <c r="I74" s="7"/>
      <c r="J74" s="10"/>
      <c r="K74" s="10"/>
      <c r="L74" s="9"/>
    </row>
    <row r="75" spans="1:14">
      <c r="A75" s="8" t="s">
        <v>67</v>
      </c>
      <c r="B75" s="7">
        <v>1</v>
      </c>
      <c r="C75" s="7" t="s">
        <v>15</v>
      </c>
      <c r="D75" s="7" t="s">
        <v>18</v>
      </c>
      <c r="E75" s="10">
        <v>10200</v>
      </c>
      <c r="F75" s="10">
        <f>B75*E75</f>
        <v>10200</v>
      </c>
      <c r="G75" s="7">
        <v>1</v>
      </c>
      <c r="H75" s="7" t="s">
        <v>15</v>
      </c>
      <c r="I75" s="7">
        <v>1</v>
      </c>
      <c r="J75" s="10">
        <v>13434</v>
      </c>
      <c r="K75" s="10">
        <f>I75*J75</f>
        <v>13434</v>
      </c>
      <c r="L75" s="10"/>
      <c r="M75" s="26">
        <f>F75+K75</f>
        <v>23634</v>
      </c>
    </row>
    <row r="76" spans="1:14" ht="30">
      <c r="A76" s="8" t="s">
        <v>70</v>
      </c>
      <c r="B76" s="7">
        <v>120</v>
      </c>
      <c r="C76" s="7" t="s">
        <v>68</v>
      </c>
      <c r="D76" s="7" t="s">
        <v>18</v>
      </c>
      <c r="E76" s="10">
        <v>212400</v>
      </c>
      <c r="F76" s="10">
        <f>E76*G76</f>
        <v>212400</v>
      </c>
      <c r="G76" s="7">
        <v>1</v>
      </c>
      <c r="H76" s="7" t="s">
        <v>69</v>
      </c>
      <c r="I76" s="7">
        <v>120</v>
      </c>
      <c r="J76" s="10">
        <v>2000</v>
      </c>
      <c r="K76" s="10">
        <f>I76*J76</f>
        <v>240000</v>
      </c>
      <c r="L76" s="10"/>
      <c r="M76" s="26">
        <f>F76+K76</f>
        <v>452400</v>
      </c>
    </row>
    <row r="77" spans="1:14">
      <c r="A77" s="8" t="s">
        <v>76</v>
      </c>
      <c r="B77" s="7">
        <v>1</v>
      </c>
      <c r="C77" s="7"/>
      <c r="D77" s="7" t="s">
        <v>18</v>
      </c>
      <c r="E77" s="10">
        <v>50000</v>
      </c>
      <c r="F77" s="10">
        <f>E77*G77</f>
        <v>50000</v>
      </c>
      <c r="G77" s="7">
        <v>1</v>
      </c>
      <c r="H77" s="7" t="s">
        <v>18</v>
      </c>
      <c r="I77" s="7">
        <v>1</v>
      </c>
      <c r="J77" s="10">
        <v>60000</v>
      </c>
      <c r="K77" s="10">
        <f>I77*J77</f>
        <v>60000</v>
      </c>
      <c r="L77" s="10"/>
      <c r="M77" s="26"/>
    </row>
    <row r="78" spans="1:14" ht="30">
      <c r="A78" s="8" t="s">
        <v>106</v>
      </c>
      <c r="B78" s="7">
        <v>1</v>
      </c>
      <c r="C78" s="7"/>
      <c r="D78" s="7" t="s">
        <v>18</v>
      </c>
      <c r="E78" s="10">
        <v>35000</v>
      </c>
      <c r="F78" s="10">
        <f t="shared" ref="F78:F79" si="15">E78*G78</f>
        <v>35000</v>
      </c>
      <c r="G78" s="7">
        <v>1</v>
      </c>
      <c r="H78" s="7" t="s">
        <v>18</v>
      </c>
      <c r="I78" s="7">
        <v>1</v>
      </c>
      <c r="J78" s="10">
        <v>25000</v>
      </c>
      <c r="K78" s="10">
        <f>I78*J78</f>
        <v>25000</v>
      </c>
      <c r="L78" s="10"/>
      <c r="M78" s="26">
        <f>F78+K78</f>
        <v>60000</v>
      </c>
    </row>
    <row r="79" spans="1:14">
      <c r="A79" s="8" t="s">
        <v>99</v>
      </c>
      <c r="B79" s="7">
        <v>1</v>
      </c>
      <c r="C79" s="7"/>
      <c r="D79" s="7" t="s">
        <v>18</v>
      </c>
      <c r="E79" s="10">
        <v>101130</v>
      </c>
      <c r="F79" s="10">
        <f t="shared" si="15"/>
        <v>101130</v>
      </c>
      <c r="G79" s="7">
        <v>1</v>
      </c>
      <c r="H79" s="7" t="s">
        <v>18</v>
      </c>
      <c r="I79" s="7">
        <v>1</v>
      </c>
      <c r="J79" s="10">
        <v>67420</v>
      </c>
      <c r="K79" s="10">
        <f>I79*J79</f>
        <v>67420</v>
      </c>
      <c r="L79" s="10"/>
    </row>
    <row r="80" spans="1:14">
      <c r="A80" s="12" t="s">
        <v>104</v>
      </c>
      <c r="B80" s="7"/>
      <c r="C80" s="7"/>
      <c r="D80" s="7"/>
      <c r="E80" s="10"/>
      <c r="F80" s="13">
        <f>SUM(F75:F79)</f>
        <v>408730</v>
      </c>
      <c r="G80" s="7"/>
      <c r="H80" s="7"/>
      <c r="I80" s="7"/>
      <c r="J80" s="10"/>
      <c r="K80" s="13">
        <f>SUM(K75:K79)</f>
        <v>405854</v>
      </c>
      <c r="L80" s="13">
        <f>F80+K80</f>
        <v>814584</v>
      </c>
      <c r="M80" s="30">
        <f>SUM(M75:M79)</f>
        <v>536034</v>
      </c>
    </row>
    <row r="81" spans="1:14">
      <c r="A81" s="7"/>
      <c r="B81" s="7"/>
      <c r="C81" s="7"/>
      <c r="D81" s="7"/>
      <c r="E81" s="10"/>
      <c r="F81" s="10"/>
      <c r="G81" s="7"/>
      <c r="H81" s="7"/>
      <c r="I81" s="7"/>
      <c r="J81" s="10"/>
      <c r="K81" s="10"/>
      <c r="L81" s="10"/>
    </row>
    <row r="82" spans="1:14" ht="15" customHeight="1">
      <c r="A82" s="7"/>
      <c r="B82" s="7"/>
      <c r="C82" s="7"/>
      <c r="D82" s="39" t="s">
        <v>77</v>
      </c>
      <c r="E82" s="40"/>
      <c r="F82" s="40"/>
      <c r="G82" s="41"/>
      <c r="H82" s="7"/>
      <c r="I82" s="7"/>
      <c r="J82" s="10"/>
      <c r="K82" s="10"/>
      <c r="L82" s="9"/>
    </row>
    <row r="83" spans="1:14">
      <c r="A83" s="11" t="s">
        <v>43</v>
      </c>
      <c r="B83" s="7">
        <v>1</v>
      </c>
      <c r="C83" s="7" t="s">
        <v>39</v>
      </c>
      <c r="D83" s="7"/>
      <c r="E83" s="10">
        <v>2000</v>
      </c>
      <c r="F83" s="10">
        <f t="shared" ref="F83" si="16">E83*G83</f>
        <v>2000</v>
      </c>
      <c r="G83" s="7">
        <v>1</v>
      </c>
      <c r="H83" s="7" t="s">
        <v>18</v>
      </c>
      <c r="I83" s="7">
        <v>1</v>
      </c>
      <c r="J83" s="10">
        <v>3000</v>
      </c>
      <c r="K83" s="10">
        <f t="shared" ref="K83:K88" si="17">I83*J83</f>
        <v>3000</v>
      </c>
      <c r="L83" s="10"/>
      <c r="M83" s="26">
        <f>F83+K83</f>
        <v>5000</v>
      </c>
    </row>
    <row r="84" spans="1:14" ht="45">
      <c r="A84" s="11" t="s">
        <v>75</v>
      </c>
      <c r="B84" s="7">
        <v>1</v>
      </c>
      <c r="C84" s="7" t="s">
        <v>39</v>
      </c>
      <c r="D84" s="7"/>
      <c r="E84" s="10">
        <v>105000</v>
      </c>
      <c r="F84" s="10">
        <f>E84*G84</f>
        <v>105000</v>
      </c>
      <c r="G84" s="7">
        <v>1</v>
      </c>
      <c r="H84" s="7" t="s">
        <v>18</v>
      </c>
      <c r="I84" s="7">
        <v>1</v>
      </c>
      <c r="J84" s="10">
        <v>20000</v>
      </c>
      <c r="K84" s="10">
        <f t="shared" si="17"/>
        <v>20000</v>
      </c>
      <c r="L84" s="10"/>
      <c r="M84" s="26">
        <f>F84+K84</f>
        <v>125000</v>
      </c>
    </row>
    <row r="85" spans="1:14" ht="30">
      <c r="A85" s="11" t="s">
        <v>98</v>
      </c>
      <c r="B85" s="7">
        <v>1</v>
      </c>
      <c r="C85" s="7" t="s">
        <v>39</v>
      </c>
      <c r="D85" s="7"/>
      <c r="E85" s="10">
        <v>10500</v>
      </c>
      <c r="F85" s="10">
        <f>E85*G85</f>
        <v>10500</v>
      </c>
      <c r="G85" s="7">
        <v>1</v>
      </c>
      <c r="H85" s="7" t="s">
        <v>18</v>
      </c>
      <c r="I85" s="7">
        <v>1</v>
      </c>
      <c r="J85" s="10">
        <v>15500</v>
      </c>
      <c r="K85" s="10">
        <f t="shared" si="17"/>
        <v>15500</v>
      </c>
      <c r="L85" s="10"/>
      <c r="M85" s="26">
        <f>F85+K85</f>
        <v>26000</v>
      </c>
    </row>
    <row r="86" spans="1:14">
      <c r="A86" s="11" t="s">
        <v>96</v>
      </c>
      <c r="B86" s="7">
        <v>1</v>
      </c>
      <c r="C86" s="7" t="s">
        <v>39</v>
      </c>
      <c r="D86" s="7"/>
      <c r="E86" s="10">
        <v>30000</v>
      </c>
      <c r="F86" s="10">
        <f>E86*G86</f>
        <v>30000</v>
      </c>
      <c r="G86" s="7">
        <v>1</v>
      </c>
      <c r="H86" s="7" t="s">
        <v>18</v>
      </c>
      <c r="I86" s="7">
        <v>1</v>
      </c>
      <c r="J86" s="10">
        <v>20000</v>
      </c>
      <c r="K86" s="10">
        <f t="shared" si="17"/>
        <v>20000</v>
      </c>
      <c r="L86" s="10"/>
    </row>
    <row r="87" spans="1:14" ht="30">
      <c r="A87" s="11" t="s">
        <v>97</v>
      </c>
      <c r="B87" s="7">
        <v>1</v>
      </c>
      <c r="C87" s="7" t="s">
        <v>39</v>
      </c>
      <c r="D87" s="7"/>
      <c r="E87" s="10">
        <v>10000</v>
      </c>
      <c r="F87" s="10">
        <f>E87*G87</f>
        <v>10000</v>
      </c>
      <c r="G87" s="7">
        <v>1</v>
      </c>
      <c r="H87" s="7" t="s">
        <v>18</v>
      </c>
      <c r="I87" s="7">
        <v>1</v>
      </c>
      <c r="J87" s="10">
        <v>10000</v>
      </c>
      <c r="K87" s="10">
        <f t="shared" si="17"/>
        <v>10000</v>
      </c>
      <c r="L87" s="10"/>
      <c r="M87" s="26">
        <f>F87+K87</f>
        <v>20000</v>
      </c>
    </row>
    <row r="88" spans="1:14" ht="45">
      <c r="A88" s="11" t="s">
        <v>101</v>
      </c>
      <c r="B88" s="7">
        <v>1</v>
      </c>
      <c r="C88" s="7" t="s">
        <v>39</v>
      </c>
      <c r="D88" s="7"/>
      <c r="E88" s="10">
        <v>15000</v>
      </c>
      <c r="F88" s="10">
        <f>E88*G88</f>
        <v>15000</v>
      </c>
      <c r="G88" s="7">
        <v>1</v>
      </c>
      <c r="H88" s="7" t="s">
        <v>18</v>
      </c>
      <c r="I88" s="7">
        <v>1</v>
      </c>
      <c r="J88" s="10">
        <v>27500</v>
      </c>
      <c r="K88" s="10">
        <f t="shared" si="17"/>
        <v>27500</v>
      </c>
      <c r="L88" s="10"/>
      <c r="M88" s="26">
        <f>F88+K88</f>
        <v>42500</v>
      </c>
    </row>
    <row r="89" spans="1:14">
      <c r="A89" s="12" t="s">
        <v>34</v>
      </c>
      <c r="B89" s="7"/>
      <c r="C89" s="7"/>
      <c r="D89" s="7"/>
      <c r="E89" s="10"/>
      <c r="F89" s="13">
        <f>SUM(F83:F88)</f>
        <v>172500</v>
      </c>
      <c r="G89" s="7"/>
      <c r="H89" s="7"/>
      <c r="I89" s="7"/>
      <c r="J89" s="10"/>
      <c r="K89" s="13">
        <f>SUM(K83:K88)</f>
        <v>96000</v>
      </c>
      <c r="L89" s="13">
        <f>F89+K89</f>
        <v>268500</v>
      </c>
      <c r="M89" s="30">
        <f>SUM(M83:M88)</f>
        <v>218500</v>
      </c>
      <c r="N89" s="21"/>
    </row>
    <row r="90" spans="1:14">
      <c r="A90" s="12"/>
      <c r="B90" s="7"/>
      <c r="C90" s="7"/>
      <c r="D90" s="7"/>
      <c r="E90" s="10"/>
      <c r="F90" s="10"/>
      <c r="G90" s="7"/>
      <c r="H90" s="7"/>
      <c r="I90" s="7"/>
      <c r="J90" s="10"/>
      <c r="K90" s="10"/>
      <c r="L90" s="10"/>
    </row>
    <row r="91" spans="1:14">
      <c r="A91" s="22" t="s">
        <v>35</v>
      </c>
      <c r="B91" s="7"/>
      <c r="C91" s="7"/>
      <c r="D91" s="7"/>
      <c r="E91" s="10"/>
      <c r="F91" s="33">
        <f>F6+F22+F30+F37+F57+F66+F72+F80+F89</f>
        <v>2997878.9980000001</v>
      </c>
      <c r="G91" s="7"/>
      <c r="H91" s="7"/>
      <c r="I91" s="7"/>
      <c r="J91" s="10"/>
      <c r="K91" s="29">
        <f>K6+K22+K30+K37+K57+K66+K72+K80+K89</f>
        <v>2462466.9998399997</v>
      </c>
      <c r="L91" s="29">
        <f>L6+L22+L30+L37+L57+L66+L72+L80+L89</f>
        <v>5460345.9978400003</v>
      </c>
      <c r="M91" s="30">
        <f>M22+M37+M57+M66+M72+M80+M89</f>
        <v>1164950.9998399999</v>
      </c>
      <c r="N91" s="20">
        <f>N37+N57+N66+N89</f>
        <v>0</v>
      </c>
    </row>
    <row r="92" spans="1:14">
      <c r="A92" s="22"/>
      <c r="B92" s="7"/>
      <c r="C92" s="7"/>
      <c r="D92" s="7"/>
      <c r="E92" s="10"/>
      <c r="F92" s="10"/>
      <c r="G92" s="7"/>
      <c r="H92" s="7"/>
      <c r="I92" s="7"/>
      <c r="J92" s="10"/>
      <c r="K92" s="10"/>
      <c r="L92" s="10"/>
    </row>
    <row r="93" spans="1:14">
      <c r="A93" s="8" t="s">
        <v>73</v>
      </c>
      <c r="B93" s="7"/>
      <c r="C93" s="7"/>
      <c r="D93" s="7"/>
      <c r="E93" s="10"/>
      <c r="F93" s="16">
        <v>8000</v>
      </c>
      <c r="G93" s="23"/>
      <c r="H93" s="7"/>
      <c r="I93" s="7"/>
      <c r="J93" s="10"/>
      <c r="K93" s="10"/>
      <c r="L93" s="10"/>
    </row>
    <row r="94" spans="1:14" ht="15.75">
      <c r="A94" s="36" t="s">
        <v>74</v>
      </c>
      <c r="B94" s="7"/>
      <c r="C94" s="7"/>
      <c r="D94" s="7"/>
      <c r="E94" s="10"/>
      <c r="F94" s="10"/>
      <c r="G94" s="7"/>
      <c r="H94" s="7"/>
      <c r="I94" s="7"/>
      <c r="J94" s="10"/>
      <c r="K94" s="10"/>
      <c r="L94" s="29">
        <f>F93+L91</f>
        <v>5468345.9978400003</v>
      </c>
    </row>
  </sheetData>
  <mergeCells count="9">
    <mergeCell ref="D68:G68"/>
    <mergeCell ref="D74:G74"/>
    <mergeCell ref="D82:G82"/>
    <mergeCell ref="D3:F3"/>
    <mergeCell ref="D7:G7"/>
    <mergeCell ref="D23:G23"/>
    <mergeCell ref="D32:G32"/>
    <mergeCell ref="D39:G39"/>
    <mergeCell ref="D59:G5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расчет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2021-12-30T15:13:44Z</dcterms:created>
  <dcterms:modified xsi:type="dcterms:W3CDTF">2022-01-11T19:57:49Z</dcterms:modified>
</cp:coreProperties>
</file>